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35" windowWidth="23955" windowHeight="9795"/>
  </bookViews>
  <sheets>
    <sheet name="kHARIF 2016-17" sheetId="1" r:id="rId1"/>
    <sheet name="raBI 2016-17" sheetId="2" r:id="rId2"/>
    <sheet name="LANDUSE 2016-17" sheetId="3" r:id="rId3"/>
    <sheet name="fOODGRAIN 2016-17" sheetId="4" r:id="rId4"/>
    <sheet name="VEGETABLES 2016-17" sheetId="5" r:id="rId5"/>
  </sheets>
  <calcPr calcId="125725"/>
</workbook>
</file>

<file path=xl/calcChain.xml><?xml version="1.0" encoding="utf-8"?>
<calcChain xmlns="http://schemas.openxmlformats.org/spreadsheetml/2006/main">
  <c r="AC31" i="1"/>
  <c r="AB31"/>
  <c r="AA31"/>
  <c r="AC30"/>
  <c r="AB30"/>
  <c r="AA30"/>
  <c r="Y82" i="5"/>
  <c r="V82"/>
  <c r="U82"/>
  <c r="R82"/>
  <c r="Q82"/>
  <c r="N82"/>
  <c r="M82"/>
  <c r="J82"/>
  <c r="I82"/>
  <c r="F82"/>
  <c r="E82"/>
  <c r="AA81"/>
  <c r="Y81"/>
  <c r="X81"/>
  <c r="X82" s="1"/>
  <c r="W81"/>
  <c r="W82" s="1"/>
  <c r="V81"/>
  <c r="U81"/>
  <c r="T81"/>
  <c r="T82" s="1"/>
  <c r="S81"/>
  <c r="S82" s="1"/>
  <c r="R81"/>
  <c r="Q81"/>
  <c r="P81"/>
  <c r="P82" s="1"/>
  <c r="O81"/>
  <c r="O82" s="1"/>
  <c r="N81"/>
  <c r="M81"/>
  <c r="L81"/>
  <c r="L82" s="1"/>
  <c r="K81"/>
  <c r="K82" s="1"/>
  <c r="J81"/>
  <c r="I81"/>
  <c r="H81"/>
  <c r="H82" s="1"/>
  <c r="G81"/>
  <c r="G82" s="1"/>
  <c r="F81"/>
  <c r="E81"/>
  <c r="D81"/>
  <c r="D82" s="1"/>
  <c r="Y80"/>
  <c r="X80"/>
  <c r="W80"/>
  <c r="V80"/>
  <c r="U80"/>
  <c r="T80"/>
  <c r="S80"/>
  <c r="R80"/>
  <c r="Q80"/>
  <c r="P80"/>
  <c r="O80"/>
  <c r="N80"/>
  <c r="M80"/>
  <c r="L80"/>
  <c r="K80"/>
  <c r="J80"/>
  <c r="I80"/>
  <c r="H80"/>
  <c r="G80"/>
  <c r="F80"/>
  <c r="E80"/>
  <c r="D80"/>
  <c r="Z79"/>
  <c r="U79"/>
  <c r="T79"/>
  <c r="S79"/>
  <c r="R79"/>
  <c r="Q79"/>
  <c r="P79"/>
  <c r="G79"/>
  <c r="F79"/>
  <c r="E79"/>
  <c r="D79"/>
  <c r="AB78"/>
  <c r="AC78" s="1"/>
  <c r="AA78"/>
  <c r="AA79" s="1"/>
  <c r="AB79" s="1"/>
  <c r="AC79" s="1"/>
  <c r="Z78"/>
  <c r="AB77"/>
  <c r="AC77" s="1"/>
  <c r="AA77"/>
  <c r="AA80" s="1"/>
  <c r="AB80" s="1"/>
  <c r="Z77"/>
  <c r="Z80" s="1"/>
  <c r="Y76"/>
  <c r="X76"/>
  <c r="W76"/>
  <c r="V76"/>
  <c r="U76"/>
  <c r="T76"/>
  <c r="S76"/>
  <c r="R76"/>
  <c r="Q76"/>
  <c r="P76"/>
  <c r="O76"/>
  <c r="N76"/>
  <c r="K76"/>
  <c r="J76"/>
  <c r="I76"/>
  <c r="H76"/>
  <c r="G76"/>
  <c r="F76"/>
  <c r="E76"/>
  <c r="D76"/>
  <c r="AB75"/>
  <c r="AC75" s="1"/>
  <c r="AA75"/>
  <c r="AA76" s="1"/>
  <c r="AB76" s="1"/>
  <c r="AC76" s="1"/>
  <c r="Z75"/>
  <c r="Z76" s="1"/>
  <c r="AB74"/>
  <c r="AC74" s="1"/>
  <c r="AA74"/>
  <c r="Z74"/>
  <c r="Y73"/>
  <c r="X73"/>
  <c r="W73"/>
  <c r="V73"/>
  <c r="U73"/>
  <c r="T73"/>
  <c r="S73"/>
  <c r="R73"/>
  <c r="Q73"/>
  <c r="P73"/>
  <c r="O73"/>
  <c r="N73"/>
  <c r="K73"/>
  <c r="J73"/>
  <c r="I73"/>
  <c r="H73"/>
  <c r="G73"/>
  <c r="F73"/>
  <c r="E73"/>
  <c r="D73"/>
  <c r="AB72"/>
  <c r="AC72" s="1"/>
  <c r="AA72"/>
  <c r="AA73" s="1"/>
  <c r="AB73" s="1"/>
  <c r="AC73" s="1"/>
  <c r="Z72"/>
  <c r="Z73" s="1"/>
  <c r="AB71"/>
  <c r="AC71" s="1"/>
  <c r="AA71"/>
  <c r="Z71"/>
  <c r="Y70"/>
  <c r="X70"/>
  <c r="W70"/>
  <c r="V70"/>
  <c r="U70"/>
  <c r="T70"/>
  <c r="S70"/>
  <c r="R70"/>
  <c r="Q70"/>
  <c r="P70"/>
  <c r="O70"/>
  <c r="N70"/>
  <c r="K70"/>
  <c r="J70"/>
  <c r="I70"/>
  <c r="H70"/>
  <c r="G70"/>
  <c r="F70"/>
  <c r="E70"/>
  <c r="D70"/>
  <c r="AB69"/>
  <c r="AC69" s="1"/>
  <c r="AA69"/>
  <c r="AA70" s="1"/>
  <c r="AB70" s="1"/>
  <c r="AC70" s="1"/>
  <c r="Z69"/>
  <c r="Z70" s="1"/>
  <c r="AB68"/>
  <c r="AC68" s="1"/>
  <c r="AA68"/>
  <c r="Z68"/>
  <c r="Y67"/>
  <c r="X67"/>
  <c r="W67"/>
  <c r="V67"/>
  <c r="U67"/>
  <c r="T67"/>
  <c r="S67"/>
  <c r="R67"/>
  <c r="Q67"/>
  <c r="P67"/>
  <c r="O67"/>
  <c r="N67"/>
  <c r="K67"/>
  <c r="J67"/>
  <c r="I67"/>
  <c r="H67"/>
  <c r="G67"/>
  <c r="F67"/>
  <c r="E67"/>
  <c r="D67"/>
  <c r="AB66"/>
  <c r="AC66" s="1"/>
  <c r="AA66"/>
  <c r="AA67" s="1"/>
  <c r="AB67" s="1"/>
  <c r="AC67" s="1"/>
  <c r="Z66"/>
  <c r="Z67" s="1"/>
  <c r="AB65"/>
  <c r="AC65" s="1"/>
  <c r="AA65"/>
  <c r="Z65"/>
  <c r="AA64"/>
  <c r="Y64"/>
  <c r="X64"/>
  <c r="W64"/>
  <c r="V64"/>
  <c r="U64"/>
  <c r="T64"/>
  <c r="S64"/>
  <c r="R64"/>
  <c r="Q64"/>
  <c r="P64"/>
  <c r="O64"/>
  <c r="N64"/>
  <c r="M64"/>
  <c r="L64"/>
  <c r="K64"/>
  <c r="J64"/>
  <c r="I64"/>
  <c r="H64"/>
  <c r="G64"/>
  <c r="F64"/>
  <c r="E64"/>
  <c r="D64"/>
  <c r="AA63"/>
  <c r="AB63" s="1"/>
  <c r="AC63" s="1"/>
  <c r="Z63"/>
  <c r="Z64" s="1"/>
  <c r="AB64" s="1"/>
  <c r="AC64" s="1"/>
  <c r="AA62"/>
  <c r="AB62" s="1"/>
  <c r="AC62" s="1"/>
  <c r="Z62"/>
  <c r="Z61"/>
  <c r="Y61"/>
  <c r="X61"/>
  <c r="W61"/>
  <c r="V61"/>
  <c r="U61"/>
  <c r="T61"/>
  <c r="S61"/>
  <c r="R61"/>
  <c r="Q61"/>
  <c r="P61"/>
  <c r="O61"/>
  <c r="N61"/>
  <c r="M61"/>
  <c r="L61"/>
  <c r="K61"/>
  <c r="J61"/>
  <c r="I61"/>
  <c r="H61"/>
  <c r="G61"/>
  <c r="F61"/>
  <c r="E61"/>
  <c r="D61"/>
  <c r="AB60"/>
  <c r="AC60" s="1"/>
  <c r="AA60"/>
  <c r="AA61" s="1"/>
  <c r="AB61" s="1"/>
  <c r="AC61" s="1"/>
  <c r="Z60"/>
  <c r="AB59"/>
  <c r="AC59" s="1"/>
  <c r="AA59"/>
  <c r="Z59"/>
  <c r="AA58"/>
  <c r="Y58"/>
  <c r="X58"/>
  <c r="W58"/>
  <c r="V58"/>
  <c r="U58"/>
  <c r="T58"/>
  <c r="S58"/>
  <c r="R58"/>
  <c r="Q58"/>
  <c r="P58"/>
  <c r="O58"/>
  <c r="N58"/>
  <c r="M58"/>
  <c r="L58"/>
  <c r="K58"/>
  <c r="J58"/>
  <c r="I58"/>
  <c r="H58"/>
  <c r="G58"/>
  <c r="F58"/>
  <c r="E58"/>
  <c r="D58"/>
  <c r="AA57"/>
  <c r="AB57" s="1"/>
  <c r="AC57" s="1"/>
  <c r="Z57"/>
  <c r="Z58" s="1"/>
  <c r="AB58" s="1"/>
  <c r="AC58" s="1"/>
  <c r="AA56"/>
  <c r="AB56" s="1"/>
  <c r="AC56" s="1"/>
  <c r="Z56"/>
  <c r="Z55"/>
  <c r="Y55"/>
  <c r="X55"/>
  <c r="W55"/>
  <c r="V55"/>
  <c r="U55"/>
  <c r="T55"/>
  <c r="S55"/>
  <c r="R55"/>
  <c r="Q55"/>
  <c r="P55"/>
  <c r="O55"/>
  <c r="N55"/>
  <c r="M55"/>
  <c r="L55"/>
  <c r="K55"/>
  <c r="J55"/>
  <c r="I55"/>
  <c r="H55"/>
  <c r="G55"/>
  <c r="F55"/>
  <c r="E55"/>
  <c r="D55"/>
  <c r="AB54"/>
  <c r="AC54" s="1"/>
  <c r="AA54"/>
  <c r="AA55" s="1"/>
  <c r="AB55" s="1"/>
  <c r="AC55" s="1"/>
  <c r="Z54"/>
  <c r="AB53"/>
  <c r="AC53" s="1"/>
  <c r="AA53"/>
  <c r="Z53"/>
  <c r="AA52"/>
  <c r="Y52"/>
  <c r="X52"/>
  <c r="W52"/>
  <c r="V52"/>
  <c r="U52"/>
  <c r="T52"/>
  <c r="S52"/>
  <c r="R52"/>
  <c r="Q52"/>
  <c r="P52"/>
  <c r="O52"/>
  <c r="N52"/>
  <c r="M52"/>
  <c r="L52"/>
  <c r="K52"/>
  <c r="J52"/>
  <c r="I52"/>
  <c r="H52"/>
  <c r="G52"/>
  <c r="F52"/>
  <c r="E52"/>
  <c r="D52"/>
  <c r="AA51"/>
  <c r="AB51" s="1"/>
  <c r="AC51" s="1"/>
  <c r="Z51"/>
  <c r="Z52" s="1"/>
  <c r="AB52" s="1"/>
  <c r="AC52" s="1"/>
  <c r="AA50"/>
  <c r="AB50" s="1"/>
  <c r="AC50" s="1"/>
  <c r="Z50"/>
  <c r="Y49"/>
  <c r="X49"/>
  <c r="W49"/>
  <c r="V49"/>
  <c r="U49"/>
  <c r="T49"/>
  <c r="S49"/>
  <c r="R49"/>
  <c r="Q49"/>
  <c r="P49"/>
  <c r="O49"/>
  <c r="N49"/>
  <c r="K49"/>
  <c r="J49"/>
  <c r="I49"/>
  <c r="H49"/>
  <c r="G49"/>
  <c r="F49"/>
  <c r="E49"/>
  <c r="D49"/>
  <c r="AA48"/>
  <c r="AB48" s="1"/>
  <c r="AC48" s="1"/>
  <c r="Z48"/>
  <c r="Z49" s="1"/>
  <c r="AA47"/>
  <c r="AB47" s="1"/>
  <c r="AC47" s="1"/>
  <c r="Z47"/>
  <c r="Y46"/>
  <c r="X46"/>
  <c r="W46"/>
  <c r="V46"/>
  <c r="U46"/>
  <c r="T46"/>
  <c r="S46"/>
  <c r="R46"/>
  <c r="Q46"/>
  <c r="P46"/>
  <c r="O46"/>
  <c r="N46"/>
  <c r="G46"/>
  <c r="F46"/>
  <c r="E46"/>
  <c r="D46"/>
  <c r="AA45"/>
  <c r="AB45" s="1"/>
  <c r="AC45" s="1"/>
  <c r="Z45"/>
  <c r="Z46" s="1"/>
  <c r="AA44"/>
  <c r="AB44" s="1"/>
  <c r="AC44" s="1"/>
  <c r="Z44"/>
  <c r="Y43"/>
  <c r="X43"/>
  <c r="W43"/>
  <c r="V43"/>
  <c r="U43"/>
  <c r="T43"/>
  <c r="S43"/>
  <c r="R43"/>
  <c r="Q43"/>
  <c r="P43"/>
  <c r="O43"/>
  <c r="N43"/>
  <c r="K43"/>
  <c r="J43"/>
  <c r="I43"/>
  <c r="H43"/>
  <c r="G43"/>
  <c r="F43"/>
  <c r="E43"/>
  <c r="D43"/>
  <c r="AA42"/>
  <c r="AB42" s="1"/>
  <c r="AC42" s="1"/>
  <c r="Z42"/>
  <c r="Z43" s="1"/>
  <c r="AA41"/>
  <c r="AB41" s="1"/>
  <c r="AC41" s="1"/>
  <c r="Z41"/>
  <c r="Z40"/>
  <c r="Y40"/>
  <c r="X40"/>
  <c r="W40"/>
  <c r="V40"/>
  <c r="U40"/>
  <c r="T40"/>
  <c r="S40"/>
  <c r="R40"/>
  <c r="Q40"/>
  <c r="P40"/>
  <c r="O40"/>
  <c r="N40"/>
  <c r="M40"/>
  <c r="L40"/>
  <c r="K40"/>
  <c r="J40"/>
  <c r="I40"/>
  <c r="H40"/>
  <c r="G40"/>
  <c r="F40"/>
  <c r="E40"/>
  <c r="D40"/>
  <c r="AB39"/>
  <c r="AC39" s="1"/>
  <c r="AA39"/>
  <c r="AA40" s="1"/>
  <c r="AB40" s="1"/>
  <c r="AC40" s="1"/>
  <c r="Z39"/>
  <c r="AB38"/>
  <c r="AC38" s="1"/>
  <c r="AA38"/>
  <c r="Z38"/>
  <c r="Y37"/>
  <c r="X37"/>
  <c r="W37"/>
  <c r="V37"/>
  <c r="U37"/>
  <c r="T37"/>
  <c r="S37"/>
  <c r="R37"/>
  <c r="Q37"/>
  <c r="P37"/>
  <c r="O37"/>
  <c r="N37"/>
  <c r="M37"/>
  <c r="L37"/>
  <c r="K37"/>
  <c r="J37"/>
  <c r="I37"/>
  <c r="H37"/>
  <c r="G37"/>
  <c r="F37"/>
  <c r="AB36"/>
  <c r="AC36" s="1"/>
  <c r="AA36"/>
  <c r="AA37" s="1"/>
  <c r="AB37" s="1"/>
  <c r="AC37" s="1"/>
  <c r="Z36"/>
  <c r="Z37" s="1"/>
  <c r="AB35"/>
  <c r="AC35" s="1"/>
  <c r="AA35"/>
  <c r="Z35"/>
  <c r="AA34"/>
  <c r="Y34"/>
  <c r="X34"/>
  <c r="U34"/>
  <c r="T34"/>
  <c r="S34"/>
  <c r="R34"/>
  <c r="Q34"/>
  <c r="P34"/>
  <c r="O34"/>
  <c r="N34"/>
  <c r="K34"/>
  <c r="J34"/>
  <c r="I34"/>
  <c r="H34"/>
  <c r="G34"/>
  <c r="F34"/>
  <c r="E34"/>
  <c r="D34"/>
  <c r="AA33"/>
  <c r="AB33" s="1"/>
  <c r="AC33" s="1"/>
  <c r="Z33"/>
  <c r="Z34" s="1"/>
  <c r="AB34" s="1"/>
  <c r="AC34" s="1"/>
  <c r="AA32"/>
  <c r="AB32" s="1"/>
  <c r="AC32" s="1"/>
  <c r="Z32"/>
  <c r="Z31"/>
  <c r="Y31"/>
  <c r="X31"/>
  <c r="W31"/>
  <c r="V31"/>
  <c r="U31"/>
  <c r="T31"/>
  <c r="S31"/>
  <c r="R31"/>
  <c r="Q31"/>
  <c r="P31"/>
  <c r="O31"/>
  <c r="N31"/>
  <c r="M31"/>
  <c r="L31"/>
  <c r="K31"/>
  <c r="J31"/>
  <c r="I31"/>
  <c r="H31"/>
  <c r="G31"/>
  <c r="F31"/>
  <c r="E31"/>
  <c r="D31"/>
  <c r="AB30"/>
  <c r="AC30" s="1"/>
  <c r="AA30"/>
  <c r="AA31" s="1"/>
  <c r="AB31" s="1"/>
  <c r="AC31" s="1"/>
  <c r="Z30"/>
  <c r="AB29"/>
  <c r="AC29" s="1"/>
  <c r="AA29"/>
  <c r="Z29"/>
  <c r="AA28"/>
  <c r="Y28"/>
  <c r="X28"/>
  <c r="W28"/>
  <c r="V28"/>
  <c r="U28"/>
  <c r="T28"/>
  <c r="S28"/>
  <c r="R28"/>
  <c r="Q28"/>
  <c r="P28"/>
  <c r="O28"/>
  <c r="N28"/>
  <c r="M28"/>
  <c r="L28"/>
  <c r="K28"/>
  <c r="J28"/>
  <c r="I28"/>
  <c r="H28"/>
  <c r="G28"/>
  <c r="F28"/>
  <c r="E28"/>
  <c r="D28"/>
  <c r="AA27"/>
  <c r="AB27" s="1"/>
  <c r="AC27" s="1"/>
  <c r="Z27"/>
  <c r="Z28" s="1"/>
  <c r="AB28" s="1"/>
  <c r="AC28" s="1"/>
  <c r="AA26"/>
  <c r="AB26" s="1"/>
  <c r="AC26" s="1"/>
  <c r="Z26"/>
  <c r="Y25"/>
  <c r="X25"/>
  <c r="W25"/>
  <c r="V25"/>
  <c r="U25"/>
  <c r="T25"/>
  <c r="S25"/>
  <c r="R25"/>
  <c r="Q25"/>
  <c r="P25"/>
  <c r="O25"/>
  <c r="N25"/>
  <c r="M25"/>
  <c r="L25"/>
  <c r="I25"/>
  <c r="H25"/>
  <c r="G25"/>
  <c r="F25"/>
  <c r="E25"/>
  <c r="D25"/>
  <c r="AA24"/>
  <c r="AB24" s="1"/>
  <c r="AC24" s="1"/>
  <c r="Z24"/>
  <c r="Z25" s="1"/>
  <c r="AA23"/>
  <c r="AB23" s="1"/>
  <c r="AC23" s="1"/>
  <c r="Z23"/>
  <c r="Z22"/>
  <c r="Y22"/>
  <c r="X22"/>
  <c r="W22"/>
  <c r="V22"/>
  <c r="U22"/>
  <c r="T22"/>
  <c r="S22"/>
  <c r="R22"/>
  <c r="Q22"/>
  <c r="P22"/>
  <c r="O22"/>
  <c r="N22"/>
  <c r="M22"/>
  <c r="L22"/>
  <c r="K22"/>
  <c r="J22"/>
  <c r="I22"/>
  <c r="H22"/>
  <c r="G22"/>
  <c r="F22"/>
  <c r="E22"/>
  <c r="D22"/>
  <c r="AB21"/>
  <c r="AC21" s="1"/>
  <c r="AA21"/>
  <c r="AA22" s="1"/>
  <c r="AB22" s="1"/>
  <c r="AC22" s="1"/>
  <c r="Z21"/>
  <c r="AB20"/>
  <c r="AC20" s="1"/>
  <c r="AA20"/>
  <c r="Z20"/>
  <c r="AA19"/>
  <c r="Y19"/>
  <c r="X19"/>
  <c r="W19"/>
  <c r="V19"/>
  <c r="U19"/>
  <c r="T19"/>
  <c r="S19"/>
  <c r="R19"/>
  <c r="Q19"/>
  <c r="P19"/>
  <c r="O19"/>
  <c r="N19"/>
  <c r="M19"/>
  <c r="L19"/>
  <c r="K19"/>
  <c r="J19"/>
  <c r="I19"/>
  <c r="H19"/>
  <c r="G19"/>
  <c r="F19"/>
  <c r="E19"/>
  <c r="D19"/>
  <c r="AA18"/>
  <c r="AB18" s="1"/>
  <c r="AC18" s="1"/>
  <c r="Z18"/>
  <c r="Z19" s="1"/>
  <c r="AB19" s="1"/>
  <c r="AC19" s="1"/>
  <c r="AA17"/>
  <c r="AB17" s="1"/>
  <c r="AC17" s="1"/>
  <c r="Z17"/>
  <c r="Z16"/>
  <c r="Y16"/>
  <c r="X16"/>
  <c r="W16"/>
  <c r="V16"/>
  <c r="U16"/>
  <c r="T16"/>
  <c r="S16"/>
  <c r="R16"/>
  <c r="Q16"/>
  <c r="P16"/>
  <c r="O16"/>
  <c r="N16"/>
  <c r="M16"/>
  <c r="L16"/>
  <c r="K16"/>
  <c r="J16"/>
  <c r="I16"/>
  <c r="H16"/>
  <c r="G16"/>
  <c r="F16"/>
  <c r="E16"/>
  <c r="D16"/>
  <c r="AB15"/>
  <c r="AC15" s="1"/>
  <c r="AA15"/>
  <c r="AA16" s="1"/>
  <c r="AB16" s="1"/>
  <c r="AC16" s="1"/>
  <c r="Z15"/>
  <c r="AB14"/>
  <c r="AC14" s="1"/>
  <c r="AA14"/>
  <c r="Z14"/>
  <c r="Y13"/>
  <c r="X13"/>
  <c r="W13"/>
  <c r="V13"/>
  <c r="U13"/>
  <c r="T13"/>
  <c r="Q13"/>
  <c r="P13"/>
  <c r="O13"/>
  <c r="N13"/>
  <c r="M13"/>
  <c r="L13"/>
  <c r="K13"/>
  <c r="J13"/>
  <c r="I13"/>
  <c r="H13"/>
  <c r="G13"/>
  <c r="F13"/>
  <c r="E13"/>
  <c r="D13"/>
  <c r="AB12"/>
  <c r="AC12" s="1"/>
  <c r="AA12"/>
  <c r="AA13" s="1"/>
  <c r="AB13" s="1"/>
  <c r="AC13" s="1"/>
  <c r="Z12"/>
  <c r="Z13" s="1"/>
  <c r="AB11"/>
  <c r="AC11" s="1"/>
  <c r="AA11"/>
  <c r="Z11"/>
  <c r="AA82" l="1"/>
  <c r="AA25"/>
  <c r="AB25" s="1"/>
  <c r="AC25" s="1"/>
  <c r="AA43"/>
  <c r="AB43" s="1"/>
  <c r="AC43" s="1"/>
  <c r="AA46"/>
  <c r="AB46" s="1"/>
  <c r="AC46" s="1"/>
  <c r="AA49"/>
  <c r="AB49" s="1"/>
  <c r="AC49" s="1"/>
  <c r="Z81"/>
  <c r="Z82" s="1"/>
  <c r="AB81" l="1"/>
  <c r="AA36" i="3" l="1"/>
  <c r="AB36" s="1"/>
  <c r="AA35"/>
  <c r="AB35" s="1"/>
  <c r="AA34"/>
  <c r="AB34" s="1"/>
  <c r="AA33"/>
  <c r="AB33" s="1"/>
  <c r="AA32"/>
  <c r="AB32" s="1"/>
  <c r="AA30"/>
  <c r="AB30" s="1"/>
  <c r="AA28"/>
  <c r="AB28" s="1"/>
  <c r="AA27"/>
  <c r="AB27" s="1"/>
  <c r="AA26"/>
  <c r="AB26" s="1"/>
  <c r="AA21"/>
  <c r="AB21" s="1"/>
  <c r="AA20"/>
  <c r="AB20" s="1"/>
  <c r="AB19"/>
  <c r="AA19"/>
  <c r="AA18"/>
  <c r="AB18" s="1"/>
  <c r="AB17"/>
  <c r="AA17"/>
  <c r="AB16"/>
  <c r="AB15"/>
  <c r="AA15"/>
  <c r="AA12"/>
  <c r="AB12" s="1"/>
  <c r="AB11"/>
  <c r="AA11"/>
  <c r="AA10"/>
  <c r="AB10" s="1"/>
  <c r="W121" i="2"/>
  <c r="V121"/>
  <c r="U121"/>
  <c r="T121"/>
  <c r="S121"/>
  <c r="R121"/>
  <c r="Q121"/>
  <c r="P121"/>
  <c r="G121"/>
  <c r="F121"/>
  <c r="E121"/>
  <c r="D121"/>
  <c r="Y118"/>
  <c r="X118"/>
  <c r="W118"/>
  <c r="V118"/>
  <c r="U118"/>
  <c r="T118"/>
  <c r="S118"/>
  <c r="R118"/>
  <c r="Q118"/>
  <c r="P118"/>
  <c r="O118"/>
  <c r="N118"/>
  <c r="K118"/>
  <c r="J118"/>
  <c r="G118"/>
  <c r="F118"/>
  <c r="E118"/>
  <c r="D118"/>
  <c r="Y115"/>
  <c r="X115"/>
  <c r="W115"/>
  <c r="V115"/>
  <c r="U115"/>
  <c r="T115"/>
  <c r="S115"/>
  <c r="R115"/>
  <c r="Q115"/>
  <c r="P115"/>
  <c r="O115"/>
  <c r="N115"/>
  <c r="M115"/>
  <c r="L115"/>
  <c r="K115"/>
  <c r="J115"/>
  <c r="I115"/>
  <c r="H115"/>
  <c r="G115"/>
  <c r="F115"/>
  <c r="E115"/>
  <c r="D115"/>
  <c r="Y112"/>
  <c r="X112"/>
  <c r="W112"/>
  <c r="V112"/>
  <c r="U112"/>
  <c r="T112"/>
  <c r="S112"/>
  <c r="R112"/>
  <c r="Q112"/>
  <c r="P112"/>
  <c r="O112"/>
  <c r="N112"/>
  <c r="M112"/>
  <c r="L112"/>
  <c r="K112"/>
  <c r="J112"/>
  <c r="I112"/>
  <c r="H112"/>
  <c r="G112"/>
  <c r="F112"/>
  <c r="E112"/>
  <c r="D112"/>
  <c r="Y109"/>
  <c r="X109"/>
  <c r="W109"/>
  <c r="V109"/>
  <c r="U109"/>
  <c r="T109"/>
  <c r="S109"/>
  <c r="R109"/>
  <c r="Q109"/>
  <c r="P109"/>
  <c r="O109"/>
  <c r="N109"/>
  <c r="M109"/>
  <c r="L109"/>
  <c r="I109"/>
  <c r="H109"/>
  <c r="G109"/>
  <c r="F109"/>
  <c r="E109"/>
  <c r="D109"/>
  <c r="AC107"/>
  <c r="Y106"/>
  <c r="X106"/>
  <c r="W106"/>
  <c r="V106"/>
  <c r="U106"/>
  <c r="T106"/>
  <c r="S106"/>
  <c r="R106"/>
  <c r="Q106"/>
  <c r="P106"/>
  <c r="Y101"/>
  <c r="Y103" s="1"/>
  <c r="X101"/>
  <c r="X103" s="1"/>
  <c r="W101"/>
  <c r="W103" s="1"/>
  <c r="V101"/>
  <c r="V103" s="1"/>
  <c r="U101"/>
  <c r="U103" s="1"/>
  <c r="T101"/>
  <c r="T103" s="1"/>
  <c r="S101"/>
  <c r="S103" s="1"/>
  <c r="R101"/>
  <c r="R103" s="1"/>
  <c r="Q101"/>
  <c r="Q103" s="1"/>
  <c r="P101"/>
  <c r="P103" s="1"/>
  <c r="O101"/>
  <c r="O103" s="1"/>
  <c r="N101"/>
  <c r="N103" s="1"/>
  <c r="M101"/>
  <c r="M103" s="1"/>
  <c r="L101"/>
  <c r="L103" s="1"/>
  <c r="K101"/>
  <c r="K103" s="1"/>
  <c r="J101"/>
  <c r="J103" s="1"/>
  <c r="I101"/>
  <c r="I103" s="1"/>
  <c r="H101"/>
  <c r="H103" s="1"/>
  <c r="G101"/>
  <c r="G103" s="1"/>
  <c r="F101"/>
  <c r="F103" s="1"/>
  <c r="E101"/>
  <c r="E103" s="1"/>
  <c r="D101"/>
  <c r="D103" s="1"/>
  <c r="Y100"/>
  <c r="X100"/>
  <c r="W100"/>
  <c r="V100"/>
  <c r="U100"/>
  <c r="T100"/>
  <c r="S100"/>
  <c r="R100"/>
  <c r="P100"/>
  <c r="G100"/>
  <c r="F100"/>
  <c r="E100"/>
  <c r="D100"/>
  <c r="Q99"/>
  <c r="Y97"/>
  <c r="X97"/>
  <c r="W97"/>
  <c r="V97"/>
  <c r="U97"/>
  <c r="T97"/>
  <c r="S97"/>
  <c r="R97"/>
  <c r="P97"/>
  <c r="O97"/>
  <c r="N97"/>
  <c r="M97"/>
  <c r="L97"/>
  <c r="K97"/>
  <c r="J97"/>
  <c r="H97"/>
  <c r="G97"/>
  <c r="F97"/>
  <c r="D97"/>
  <c r="Q96"/>
  <c r="I96"/>
  <c r="E96"/>
  <c r="Y94"/>
  <c r="X94"/>
  <c r="W94"/>
  <c r="V94"/>
  <c r="U94"/>
  <c r="T94"/>
  <c r="S94"/>
  <c r="R94"/>
  <c r="Q94"/>
  <c r="P94"/>
  <c r="O94"/>
  <c r="N94"/>
  <c r="M94"/>
  <c r="L94"/>
  <c r="K94"/>
  <c r="J94"/>
  <c r="I94"/>
  <c r="H94"/>
  <c r="G94"/>
  <c r="F94"/>
  <c r="E94"/>
  <c r="D94"/>
  <c r="Y91"/>
  <c r="X91"/>
  <c r="W91"/>
  <c r="V91"/>
  <c r="U91"/>
  <c r="T91"/>
  <c r="S91"/>
  <c r="R91"/>
  <c r="Q91"/>
  <c r="P91"/>
  <c r="O91"/>
  <c r="N91"/>
  <c r="M91"/>
  <c r="L91"/>
  <c r="K91"/>
  <c r="J91"/>
  <c r="I91"/>
  <c r="H91"/>
  <c r="G91"/>
  <c r="F91"/>
  <c r="E91"/>
  <c r="D91"/>
  <c r="Y87"/>
  <c r="X87"/>
  <c r="W87"/>
  <c r="V87"/>
  <c r="U87"/>
  <c r="T87"/>
  <c r="S87"/>
  <c r="R87"/>
  <c r="Q87"/>
  <c r="P87"/>
  <c r="O87"/>
  <c r="N87"/>
  <c r="M87"/>
  <c r="L87"/>
  <c r="K87"/>
  <c r="J87"/>
  <c r="I87"/>
  <c r="H87"/>
  <c r="G87"/>
  <c r="F87"/>
  <c r="E87"/>
  <c r="D87"/>
  <c r="X84"/>
  <c r="V84"/>
  <c r="T84"/>
  <c r="R84"/>
  <c r="P84"/>
  <c r="H84"/>
  <c r="Y83"/>
  <c r="W83"/>
  <c r="U83"/>
  <c r="S83"/>
  <c r="Q83"/>
  <c r="I83"/>
  <c r="X81"/>
  <c r="V81"/>
  <c r="T81"/>
  <c r="R81"/>
  <c r="P81"/>
  <c r="N81"/>
  <c r="L81"/>
  <c r="H81"/>
  <c r="Y80"/>
  <c r="W80"/>
  <c r="U80"/>
  <c r="S80"/>
  <c r="Q80"/>
  <c r="O80"/>
  <c r="M80"/>
  <c r="I80"/>
  <c r="Y78"/>
  <c r="X78"/>
  <c r="W78"/>
  <c r="V78"/>
  <c r="U78"/>
  <c r="T78"/>
  <c r="S78"/>
  <c r="R78"/>
  <c r="Q78"/>
  <c r="P78"/>
  <c r="O78"/>
  <c r="N78"/>
  <c r="M78"/>
  <c r="L78"/>
  <c r="K78"/>
  <c r="J78"/>
  <c r="I78"/>
  <c r="H78"/>
  <c r="G78"/>
  <c r="F78"/>
  <c r="E78"/>
  <c r="D78"/>
  <c r="Y75"/>
  <c r="X75"/>
  <c r="W75"/>
  <c r="V75"/>
  <c r="U75"/>
  <c r="T75"/>
  <c r="S75"/>
  <c r="R75"/>
  <c r="Q75"/>
  <c r="P75"/>
  <c r="O75"/>
  <c r="N75"/>
  <c r="M75"/>
  <c r="L75"/>
  <c r="K75"/>
  <c r="J75"/>
  <c r="I75"/>
  <c r="H75"/>
  <c r="G75"/>
  <c r="F75"/>
  <c r="E75"/>
  <c r="D75"/>
  <c r="Y72"/>
  <c r="X72"/>
  <c r="W72"/>
  <c r="V72"/>
  <c r="U72"/>
  <c r="T72"/>
  <c r="S72"/>
  <c r="R72"/>
  <c r="Q72"/>
  <c r="P72"/>
  <c r="O72"/>
  <c r="N72"/>
  <c r="M72"/>
  <c r="L72"/>
  <c r="K72"/>
  <c r="J72"/>
  <c r="I72"/>
  <c r="H72"/>
  <c r="G72"/>
  <c r="F72"/>
  <c r="E72"/>
  <c r="D72"/>
  <c r="V69"/>
  <c r="T69"/>
  <c r="R69"/>
  <c r="P69"/>
  <c r="D69"/>
  <c r="W68"/>
  <c r="U68"/>
  <c r="S68"/>
  <c r="Q68"/>
  <c r="E68"/>
  <c r="V66"/>
  <c r="T66"/>
  <c r="Z65"/>
  <c r="W65"/>
  <c r="U65"/>
  <c r="Z64"/>
  <c r="X63"/>
  <c r="V63"/>
  <c r="T63"/>
  <c r="R63"/>
  <c r="P63"/>
  <c r="N63"/>
  <c r="L63"/>
  <c r="J63"/>
  <c r="H63"/>
  <c r="F63"/>
  <c r="D63"/>
  <c r="Z62"/>
  <c r="Y62"/>
  <c r="W62"/>
  <c r="U62"/>
  <c r="S62"/>
  <c r="Q62"/>
  <c r="O62"/>
  <c r="M62"/>
  <c r="K62"/>
  <c r="I62"/>
  <c r="G62"/>
  <c r="E62"/>
  <c r="Z61"/>
  <c r="X60"/>
  <c r="V60"/>
  <c r="T60"/>
  <c r="R60"/>
  <c r="P60"/>
  <c r="N60"/>
  <c r="L60"/>
  <c r="J60"/>
  <c r="H60"/>
  <c r="F60"/>
  <c r="D60"/>
  <c r="Z59"/>
  <c r="Y59"/>
  <c r="W59"/>
  <c r="U59"/>
  <c r="S59"/>
  <c r="Q59"/>
  <c r="O59"/>
  <c r="M59"/>
  <c r="K59"/>
  <c r="I59"/>
  <c r="G59"/>
  <c r="E59"/>
  <c r="Z58"/>
  <c r="X56"/>
  <c r="V56"/>
  <c r="T56"/>
  <c r="R56"/>
  <c r="P56"/>
  <c r="N56"/>
  <c r="L56"/>
  <c r="J56"/>
  <c r="H56"/>
  <c r="F56"/>
  <c r="D56"/>
  <c r="Z55"/>
  <c r="Y55"/>
  <c r="W55"/>
  <c r="U55"/>
  <c r="S55"/>
  <c r="Q55"/>
  <c r="O55"/>
  <c r="M55"/>
  <c r="K55"/>
  <c r="I55"/>
  <c r="G55"/>
  <c r="E55"/>
  <c r="Z54"/>
  <c r="Z50"/>
  <c r="X50"/>
  <c r="V50"/>
  <c r="T50"/>
  <c r="R50"/>
  <c r="P50"/>
  <c r="F51"/>
  <c r="D51"/>
  <c r="Y49"/>
  <c r="W49"/>
  <c r="U49"/>
  <c r="S49"/>
  <c r="Q49"/>
  <c r="G50"/>
  <c r="E50"/>
  <c r="Z47"/>
  <c r="X47"/>
  <c r="V47"/>
  <c r="T47"/>
  <c r="R47"/>
  <c r="P47"/>
  <c r="N48"/>
  <c r="L48"/>
  <c r="J48"/>
  <c r="H48"/>
  <c r="F48"/>
  <c r="D48"/>
  <c r="Y46"/>
  <c r="W46"/>
  <c r="U46"/>
  <c r="S46"/>
  <c r="Q46"/>
  <c r="O47"/>
  <c r="M47"/>
  <c r="K47"/>
  <c r="I47"/>
  <c r="G47"/>
  <c r="E47"/>
  <c r="X44"/>
  <c r="V44"/>
  <c r="T44"/>
  <c r="R44"/>
  <c r="P44"/>
  <c r="N45"/>
  <c r="L45"/>
  <c r="J45"/>
  <c r="H45"/>
  <c r="F45"/>
  <c r="D45"/>
  <c r="Z43"/>
  <c r="Y43"/>
  <c r="W43"/>
  <c r="U43"/>
  <c r="S43"/>
  <c r="Q43"/>
  <c r="O44"/>
  <c r="M44"/>
  <c r="K44"/>
  <c r="I44"/>
  <c r="G44"/>
  <c r="E44"/>
  <c r="Z42"/>
  <c r="Z40"/>
  <c r="X40"/>
  <c r="V40"/>
  <c r="T40"/>
  <c r="R40"/>
  <c r="P40"/>
  <c r="Y39"/>
  <c r="W39"/>
  <c r="U39"/>
  <c r="S39"/>
  <c r="Q39"/>
  <c r="AA38"/>
  <c r="Z36"/>
  <c r="X36"/>
  <c r="V36"/>
  <c r="T36"/>
  <c r="R36"/>
  <c r="P36"/>
  <c r="L36"/>
  <c r="J36"/>
  <c r="H36"/>
  <c r="G36"/>
  <c r="F36"/>
  <c r="D36"/>
  <c r="Z35"/>
  <c r="Y35"/>
  <c r="X35"/>
  <c r="W35"/>
  <c r="V35"/>
  <c r="T35"/>
  <c r="S35"/>
  <c r="R35"/>
  <c r="Q35"/>
  <c r="P35"/>
  <c r="M35"/>
  <c r="L35"/>
  <c r="K35"/>
  <c r="J35"/>
  <c r="I35"/>
  <c r="H35"/>
  <c r="F35"/>
  <c r="E35"/>
  <c r="D35"/>
  <c r="Z34"/>
  <c r="F34"/>
  <c r="D34"/>
  <c r="G33"/>
  <c r="E33"/>
  <c r="F31"/>
  <c r="G30"/>
  <c r="Z28"/>
  <c r="X28"/>
  <c r="V28"/>
  <c r="T28"/>
  <c r="R28"/>
  <c r="P28"/>
  <c r="J28"/>
  <c r="H28"/>
  <c r="F28"/>
  <c r="Y27"/>
  <c r="W27"/>
  <c r="U27"/>
  <c r="S27"/>
  <c r="Q27"/>
  <c r="K27"/>
  <c r="I27"/>
  <c r="G27"/>
  <c r="Z25"/>
  <c r="X25"/>
  <c r="V25"/>
  <c r="T25"/>
  <c r="R25"/>
  <c r="P25"/>
  <c r="L25"/>
  <c r="J25"/>
  <c r="H25"/>
  <c r="F25"/>
  <c r="D25"/>
  <c r="Y24"/>
  <c r="W24"/>
  <c r="U24"/>
  <c r="S24"/>
  <c r="Q24"/>
  <c r="M24"/>
  <c r="K24"/>
  <c r="I24"/>
  <c r="G24"/>
  <c r="E24"/>
  <c r="Z22"/>
  <c r="X22"/>
  <c r="T22"/>
  <c r="R22"/>
  <c r="P22"/>
  <c r="L22"/>
  <c r="J22"/>
  <c r="H22"/>
  <c r="F22"/>
  <c r="D22"/>
  <c r="Y21"/>
  <c r="U21"/>
  <c r="S21"/>
  <c r="Q21"/>
  <c r="M21"/>
  <c r="K21"/>
  <c r="I21"/>
  <c r="G21"/>
  <c r="E21"/>
  <c r="Z18"/>
  <c r="V18"/>
  <c r="T18"/>
  <c r="R18"/>
  <c r="P18"/>
  <c r="H18"/>
  <c r="W17"/>
  <c r="U17"/>
  <c r="S17"/>
  <c r="Q17"/>
  <c r="I17"/>
  <c r="Z15"/>
  <c r="X15"/>
  <c r="V15"/>
  <c r="T15"/>
  <c r="R15"/>
  <c r="P15"/>
  <c r="N15"/>
  <c r="L15"/>
  <c r="J15"/>
  <c r="H15"/>
  <c r="F15"/>
  <c r="D15"/>
  <c r="Y14"/>
  <c r="W14"/>
  <c r="U14"/>
  <c r="S14"/>
  <c r="Q14"/>
  <c r="O14"/>
  <c r="M14"/>
  <c r="K14"/>
  <c r="I14"/>
  <c r="G14"/>
  <c r="E14"/>
  <c r="F58" i="1"/>
  <c r="D58"/>
  <c r="Y57"/>
  <c r="W57"/>
  <c r="U57"/>
  <c r="S57"/>
  <c r="Q57"/>
  <c r="O57"/>
  <c r="M57"/>
  <c r="K57"/>
  <c r="I57"/>
  <c r="G57"/>
  <c r="E57"/>
  <c r="Y46"/>
  <c r="W46"/>
  <c r="U46"/>
  <c r="S46"/>
  <c r="Q46"/>
  <c r="O46"/>
  <c r="M46"/>
  <c r="K46"/>
  <c r="I46"/>
  <c r="G46"/>
  <c r="E46"/>
  <c r="W43"/>
  <c r="U43"/>
  <c r="S43"/>
  <c r="M43"/>
  <c r="E43"/>
  <c r="X33"/>
  <c r="W33"/>
  <c r="V33"/>
  <c r="R33"/>
  <c r="P33"/>
  <c r="Y31"/>
  <c r="W31"/>
  <c r="U31"/>
  <c r="S31"/>
  <c r="Q31"/>
  <c r="O31"/>
  <c r="M31"/>
  <c r="K31"/>
  <c r="I31"/>
  <c r="G31"/>
  <c r="E31"/>
  <c r="Y27"/>
  <c r="W27"/>
  <c r="U27"/>
  <c r="S27"/>
  <c r="Q27"/>
  <c r="O27"/>
  <c r="M27"/>
  <c r="K27"/>
  <c r="I27"/>
  <c r="G27"/>
  <c r="E27"/>
  <c r="Y24"/>
  <c r="W24"/>
  <c r="U24"/>
  <c r="Q24"/>
  <c r="Y21"/>
  <c r="W21"/>
  <c r="U21"/>
  <c r="S21"/>
  <c r="Q21"/>
  <c r="O21"/>
  <c r="M21"/>
  <c r="K21"/>
  <c r="I21"/>
  <c r="G21"/>
  <c r="E21"/>
  <c r="Y18"/>
  <c r="W18"/>
  <c r="U18"/>
  <c r="S18"/>
  <c r="Q18"/>
  <c r="O18"/>
  <c r="M18"/>
  <c r="K18"/>
  <c r="I18"/>
  <c r="G18"/>
  <c r="E18"/>
  <c r="Y15"/>
  <c r="X15"/>
  <c r="W15"/>
  <c r="V15"/>
  <c r="U15"/>
  <c r="T15"/>
  <c r="S15"/>
  <c r="R15"/>
  <c r="Q15"/>
  <c r="P15"/>
  <c r="O15"/>
  <c r="N15"/>
  <c r="M15"/>
  <c r="L15"/>
  <c r="K15"/>
  <c r="J15"/>
  <c r="I15"/>
  <c r="H15"/>
  <c r="G15"/>
  <c r="F15"/>
  <c r="E15"/>
  <c r="D15"/>
  <c r="K36" i="2" l="1"/>
  <c r="K37" s="1"/>
  <c r="I36"/>
  <c r="I37" s="1"/>
  <c r="S36"/>
  <c r="S37" s="1"/>
  <c r="U36"/>
  <c r="U37" s="1"/>
  <c r="D37"/>
  <c r="J37"/>
  <c r="T37"/>
  <c r="P37"/>
  <c r="M36"/>
  <c r="M37" s="1"/>
  <c r="R37"/>
  <c r="W36"/>
  <c r="W37" s="1"/>
  <c r="H37"/>
  <c r="Z56"/>
  <c r="AA39"/>
  <c r="AA40" s="1"/>
  <c r="E36"/>
  <c r="E37" s="1"/>
  <c r="Y36"/>
  <c r="Y37" s="1"/>
  <c r="Q36"/>
  <c r="Q37" s="1"/>
  <c r="F37"/>
  <c r="L37"/>
  <c r="Z44"/>
  <c r="X37"/>
  <c r="V37"/>
  <c r="Z37"/>
  <c r="AB121"/>
  <c r="AB65"/>
</calcChain>
</file>

<file path=xl/sharedStrings.xml><?xml version="1.0" encoding="utf-8"?>
<sst xmlns="http://schemas.openxmlformats.org/spreadsheetml/2006/main" count="739" uniqueCount="252">
  <si>
    <t xml:space="preserve">                                                                                                                                            GOVERNMENT OF MEGHALAYA</t>
  </si>
  <si>
    <t xml:space="preserve">                                                                                                                              DIRECTORATE OF ECONOMICS &amp; STATISTICS</t>
  </si>
  <si>
    <t xml:space="preserve">                                                                                                      STATE LEVEL CROP STATISTICS REPORT ON KHARIF CROPS, 2016-17</t>
  </si>
  <si>
    <t xml:space="preserve">                                                                                                                                      (DISTRICT WISE BREAK-UP REPORT)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</si>
  <si>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A = Area in hectares</t>
  </si>
  <si>
    <t xml:space="preserve">                                                                  P = Production in M.T</t>
  </si>
  <si>
    <t xml:space="preserve">                                                                  Y = Average yield in kgs/hectare</t>
  </si>
  <si>
    <t>Name of Crop</t>
  </si>
  <si>
    <t>Type of forcast</t>
  </si>
  <si>
    <t>Ri-Bhoi</t>
  </si>
  <si>
    <t>East Khasi Hills</t>
  </si>
  <si>
    <t>West Khasi Hills</t>
  </si>
  <si>
    <t>South West Khasi Hills</t>
  </si>
  <si>
    <t>West Jaintia Hills</t>
  </si>
  <si>
    <t>East Jaintia Hills</t>
  </si>
  <si>
    <t>East Garo Hills</t>
  </si>
  <si>
    <t>North Garo Hills</t>
  </si>
  <si>
    <t>West Garo Hills</t>
  </si>
  <si>
    <t>South West Garo Hills</t>
  </si>
  <si>
    <t>South Garo Hills</t>
  </si>
  <si>
    <t>Meghalaya</t>
  </si>
  <si>
    <t>Variation</t>
  </si>
  <si>
    <t>%</t>
  </si>
  <si>
    <t>(Appvd.)</t>
  </si>
  <si>
    <t>increase (+)/</t>
  </si>
  <si>
    <t xml:space="preserve">of </t>
  </si>
  <si>
    <t>2015-16</t>
  </si>
  <si>
    <t>2016-17</t>
  </si>
  <si>
    <t>decrease (-)</t>
  </si>
  <si>
    <t>variation</t>
  </si>
  <si>
    <t>1. Rice</t>
  </si>
  <si>
    <t>a) Autumn Rice</t>
  </si>
  <si>
    <t>A</t>
  </si>
  <si>
    <t>(including Jhum)</t>
  </si>
  <si>
    <t>P</t>
  </si>
  <si>
    <t>Y</t>
  </si>
  <si>
    <t>b) Winter</t>
  </si>
  <si>
    <t xml:space="preserve">     Rice (Sali)</t>
  </si>
  <si>
    <t>2. Maize</t>
  </si>
  <si>
    <t>3. Tur (Arhar)</t>
  </si>
  <si>
    <t>4. Soyabean</t>
  </si>
  <si>
    <t xml:space="preserve">    (Green)</t>
  </si>
  <si>
    <t xml:space="preserve">5. Sweet </t>
  </si>
  <si>
    <t xml:space="preserve">     Potato</t>
  </si>
  <si>
    <t>6. Cotton*</t>
  </si>
  <si>
    <t>7. Jute**</t>
  </si>
  <si>
    <t>8. Mesta**</t>
  </si>
  <si>
    <t>9. Ginger</t>
  </si>
  <si>
    <t>10. Tapioca</t>
  </si>
  <si>
    <t>11. Banana</t>
  </si>
  <si>
    <t>12. Papaya</t>
  </si>
  <si>
    <t>13. Pineapple</t>
  </si>
  <si>
    <t>14. Winter Potato</t>
  </si>
  <si>
    <t>N.B: Cotton* - Production in bales of 170kgs each</t>
  </si>
  <si>
    <t xml:space="preserve">          Jute** - Production in bales of 180kgs each</t>
  </si>
  <si>
    <t xml:space="preserve">          Mesta** - Production in bales of 180kgs each</t>
  </si>
  <si>
    <t>Chairman</t>
  </si>
  <si>
    <t xml:space="preserve">   Member Secretary</t>
  </si>
  <si>
    <t>Member</t>
  </si>
  <si>
    <t xml:space="preserve">         State Level Crop Report Committee</t>
  </si>
  <si>
    <t>Director,</t>
  </si>
  <si>
    <t xml:space="preserve">   Director of Agriculture,</t>
  </si>
  <si>
    <t xml:space="preserve">   Director of Horticulture,</t>
  </si>
  <si>
    <t>Director of Soil &amp; Water Conservation,</t>
  </si>
  <si>
    <t xml:space="preserve">            Joint Secretary, Agriculture/Horticulture Deptt</t>
  </si>
  <si>
    <t>Economics &amp; Statistics</t>
  </si>
  <si>
    <t>Meghalaya, Shillong</t>
  </si>
  <si>
    <t xml:space="preserve">                                                                                                                                                           GOVERNMENT OF MEGHALAYA</t>
  </si>
  <si>
    <t xml:space="preserve">                                                                                                                                             DIRECTORATE OF ECONOMICS &amp; STATISTICS</t>
  </si>
  <si>
    <t xml:space="preserve">                                                                                                                      STATE LEVEL CROP STATISTICS REPORT ON RABI CROPS, 2016-17</t>
  </si>
  <si>
    <t xml:space="preserve">                                                                                                                                                  (DISTRICT WISE BREAK-UP REPORT)</t>
  </si>
  <si>
    <t xml:space="preserve">                                                                                                                                               A= Area in hectares</t>
  </si>
  <si>
    <t xml:space="preserve">                                                                                                                                               P= Production in M.T</t>
  </si>
  <si>
    <t xml:space="preserve">                                                                                                                                               Y= Average yield in kgs/hectare</t>
  </si>
  <si>
    <t>south west Garo Hills</t>
  </si>
  <si>
    <t xml:space="preserve"> West Jaintia Hills</t>
  </si>
  <si>
    <t xml:space="preserve">Percentage </t>
  </si>
  <si>
    <t>Remarks</t>
  </si>
  <si>
    <t>increase (+)</t>
  </si>
  <si>
    <t>1. Spring Rice</t>
  </si>
  <si>
    <t>2.Wheat</t>
  </si>
  <si>
    <t>3.Small millets</t>
  </si>
  <si>
    <t>a. Finger Millet</t>
  </si>
  <si>
    <t>b. Foxtail Millet</t>
  </si>
  <si>
    <t>c. Pearl Millet</t>
  </si>
  <si>
    <t>d. Job's tear</t>
  </si>
  <si>
    <t>e. Other Millets</t>
  </si>
  <si>
    <t>Total Small</t>
  </si>
  <si>
    <t>Millets</t>
  </si>
  <si>
    <t>4. Gram pulses</t>
  </si>
  <si>
    <t>5. Other Rabi</t>
  </si>
  <si>
    <t>Pulses</t>
  </si>
  <si>
    <t>a. Pea</t>
  </si>
  <si>
    <t>b. Cow Pea</t>
  </si>
  <si>
    <t>c. Lentil</t>
  </si>
  <si>
    <t>d. Others</t>
  </si>
  <si>
    <t>Total</t>
  </si>
  <si>
    <t>Rabi Pulses</t>
  </si>
  <si>
    <t>6. Sesamum</t>
  </si>
  <si>
    <t>7. Rapeseed &amp;</t>
  </si>
  <si>
    <t xml:space="preserve"> Mustard</t>
  </si>
  <si>
    <t>8. Linseed</t>
  </si>
  <si>
    <t>9. Castor</t>
  </si>
  <si>
    <t>10. Summer Potato</t>
  </si>
  <si>
    <t>11. Chillies</t>
  </si>
  <si>
    <t>(green)</t>
  </si>
  <si>
    <t>12. Turmeric</t>
  </si>
  <si>
    <t>13. Sugarcane</t>
  </si>
  <si>
    <t>14. Tobacco</t>
  </si>
  <si>
    <t>15. Arecanut</t>
  </si>
  <si>
    <t>16. Citrus Fruits</t>
  </si>
  <si>
    <t>a. Khasi Mandarin</t>
  </si>
  <si>
    <t>b. Assam lemon</t>
  </si>
  <si>
    <t>c. Pomelo</t>
  </si>
  <si>
    <t>Total Citrus</t>
  </si>
  <si>
    <t>fruits</t>
  </si>
  <si>
    <t>17. Cashewnut</t>
  </si>
  <si>
    <t>18. Tealeaf</t>
  </si>
  <si>
    <t>19. Black-pepper</t>
  </si>
  <si>
    <t>20. Rubber</t>
  </si>
  <si>
    <t>21. Coffee</t>
  </si>
  <si>
    <t>22. Strawberry</t>
  </si>
  <si>
    <t>Member Secretary</t>
  </si>
  <si>
    <t>State Level Crop Report Committee</t>
  </si>
  <si>
    <t>Director</t>
  </si>
  <si>
    <t>Director of Agriculture</t>
  </si>
  <si>
    <t>Director of Horticulture</t>
  </si>
  <si>
    <t>Director of Soil &amp; Water Conservation</t>
  </si>
  <si>
    <t>Meghalaya,Shillong</t>
  </si>
  <si>
    <t xml:space="preserve">  GOVERNMENT OF MEGHALAYA</t>
  </si>
  <si>
    <t>DIRECTORATE OF ECONOMICS AND STATISTICS</t>
  </si>
  <si>
    <t>LAND USE STATISTICS IN MEGHALAYA</t>
  </si>
  <si>
    <t xml:space="preserve">                                                                                                                                                          </t>
  </si>
  <si>
    <t>FOR THE YEAR 2016-17</t>
  </si>
  <si>
    <t>Land Classifications</t>
  </si>
  <si>
    <t>East Khasi hills</t>
  </si>
  <si>
    <t>East   Jaintia Hills</t>
  </si>
  <si>
    <t>West   Garo Hills</t>
  </si>
  <si>
    <t>Increase (+)</t>
  </si>
  <si>
    <t>of</t>
  </si>
  <si>
    <t>(appvd.)</t>
  </si>
  <si>
    <t>Decrease (-)</t>
  </si>
  <si>
    <t xml:space="preserve"> variation</t>
  </si>
  <si>
    <t>1. Geographical Area</t>
  </si>
  <si>
    <t>2. Reporting Area</t>
  </si>
  <si>
    <t xml:space="preserve">3. Forests  </t>
  </si>
  <si>
    <t>(classed &amp; unclassed)</t>
  </si>
  <si>
    <t>4. Area not available for cultivation</t>
  </si>
  <si>
    <t>(i). Area under non-agricultural uses</t>
  </si>
  <si>
    <t xml:space="preserve">a. Water logged land </t>
  </si>
  <si>
    <t>b.Social Forestry</t>
  </si>
  <si>
    <t>c.Land under still water</t>
  </si>
  <si>
    <t>d.Other land</t>
  </si>
  <si>
    <t>Total (Column a+b+c+ d)</t>
  </si>
  <si>
    <r>
      <rPr>
        <b/>
        <sz val="11"/>
        <color rgb="FF000000"/>
        <rFont val="Calibri"/>
        <family val="2"/>
      </rPr>
      <t>(ii)</t>
    </r>
    <r>
      <rPr>
        <sz val="11"/>
        <color theme="1"/>
        <rFont val="Calibri"/>
        <family val="2"/>
        <scheme val="minor"/>
      </rPr>
      <t xml:space="preserve">. </t>
    </r>
    <r>
      <rPr>
        <b/>
        <sz val="11"/>
        <color rgb="FF000000"/>
        <rFont val="Calibri"/>
        <family val="2"/>
      </rPr>
      <t>Barren and unculturable lands</t>
    </r>
  </si>
  <si>
    <t xml:space="preserve">  TOTAL = i+ii</t>
  </si>
  <si>
    <t>5. Other uncultivated lands</t>
  </si>
  <si>
    <t>a. Permanent pastures and other</t>
  </si>
  <si>
    <t xml:space="preserve">    grazing lands</t>
  </si>
  <si>
    <t>b. Land under Misc. tree crops &amp;</t>
  </si>
  <si>
    <t xml:space="preserve">     grooves etc</t>
  </si>
  <si>
    <t>c. Cultivable wastelands</t>
  </si>
  <si>
    <t xml:space="preserve">  TOTAL = (a+b+c)</t>
  </si>
  <si>
    <t>6. Fallow lands</t>
  </si>
  <si>
    <t>a. Fallow lands other than current</t>
  </si>
  <si>
    <t xml:space="preserve">    follows</t>
  </si>
  <si>
    <t>b. Current fallows</t>
  </si>
  <si>
    <t xml:space="preserve">  TOTAL = (a+b)</t>
  </si>
  <si>
    <t>7. Net area sown</t>
  </si>
  <si>
    <t>8. Area sown more than once</t>
  </si>
  <si>
    <t xml:space="preserve">9.Total cropped area </t>
  </si>
  <si>
    <t>Principal Chief Conservator of Forest</t>
  </si>
  <si>
    <t>Meghalaya Shillong</t>
  </si>
  <si>
    <t xml:space="preserve">                                                                                                                                           DIRECTORATE OF AGRICULTURE, MEGHALAYA,SHILLONG</t>
  </si>
  <si>
    <t xml:space="preserve">                                                                                                                                    TOTAL RICE &amp; TOTAL FOODGRAIN  FOR THE YEAR 2016-2017</t>
  </si>
  <si>
    <t xml:space="preserve">                                                                                                                                                                    ( DISTRICTWISE BREAK-UP)</t>
  </si>
  <si>
    <t>A = Area in hectares;      P =  Production in M.T;      Y = Average yield in kgs/hectare</t>
  </si>
  <si>
    <t>Name of crop</t>
  </si>
  <si>
    <t>RiBhoi</t>
  </si>
  <si>
    <t>South West</t>
  </si>
  <si>
    <t xml:space="preserve">South West </t>
  </si>
  <si>
    <t>Percentage</t>
  </si>
  <si>
    <t xml:space="preserve"> Khasi Hills</t>
  </si>
  <si>
    <t>Garo Hills</t>
  </si>
  <si>
    <t>Increase(+)/</t>
  </si>
  <si>
    <t xml:space="preserve">of Variation </t>
  </si>
  <si>
    <t>(Apprvd.)</t>
  </si>
  <si>
    <t>Decrease(-)</t>
  </si>
  <si>
    <t>2015-2016</t>
  </si>
  <si>
    <t>Sl. No</t>
  </si>
  <si>
    <t>Rice</t>
  </si>
  <si>
    <t xml:space="preserve">     </t>
  </si>
  <si>
    <t>TOTAL RICE</t>
  </si>
  <si>
    <t xml:space="preserve">TOTAL </t>
  </si>
  <si>
    <t>FOOD GRAINS</t>
  </si>
  <si>
    <t xml:space="preserve"> State Level Crop Report Committee</t>
  </si>
  <si>
    <t xml:space="preserve">                                          Director of soil &amp; Water Conservation,</t>
  </si>
  <si>
    <t>Principal Secretary,Agriculture Department</t>
  </si>
  <si>
    <t xml:space="preserve">                                                                                                                                                                                                          GOVERNMENT OF MEGHALAYA</t>
  </si>
  <si>
    <t xml:space="preserve">                                                                                                                                                                                             DIRECTORATE OF ECONOMICS &amp; STATISTICS</t>
  </si>
  <si>
    <t xml:space="preserve">                                                                                                                                                             STATE LEVEL CROP STATISTICS REPORT ON VEGETABLES CROPS, 2016-17</t>
  </si>
  <si>
    <t xml:space="preserve">                                                                                                                                                                                                    (DISTRICT WISE BREAK-UP REPORT)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</si>
  <si>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A = Area in hectares         P = Production in M.T       Y = Average yield in kgs/hectare</t>
  </si>
  <si>
    <t xml:space="preserve"> South West Khasi Hills</t>
  </si>
  <si>
    <t xml:space="preserve">  West Jaintia Hills</t>
  </si>
  <si>
    <t xml:space="preserve">   North Garo Hills</t>
  </si>
  <si>
    <t>West</t>
  </si>
  <si>
    <t>South</t>
  </si>
  <si>
    <t xml:space="preserve">Sl. </t>
  </si>
  <si>
    <t xml:space="preserve">Name </t>
  </si>
  <si>
    <t>Increase (+)/</t>
  </si>
  <si>
    <t>No.</t>
  </si>
  <si>
    <t>Of</t>
  </si>
  <si>
    <t>Crops</t>
  </si>
  <si>
    <t>Beetroot</t>
  </si>
  <si>
    <t>Cabbage</t>
  </si>
  <si>
    <t>Cauliflower</t>
  </si>
  <si>
    <t>Radish</t>
  </si>
  <si>
    <t>Tomato</t>
  </si>
  <si>
    <t>Carrot</t>
  </si>
  <si>
    <t>Cucumber</t>
  </si>
  <si>
    <t>Capsicum</t>
  </si>
  <si>
    <t>Coriander</t>
  </si>
  <si>
    <t>(Leaves)</t>
  </si>
  <si>
    <t>Beans</t>
  </si>
  <si>
    <t>Brinjal</t>
  </si>
  <si>
    <t xml:space="preserve">Ladies </t>
  </si>
  <si>
    <t>Finger</t>
  </si>
  <si>
    <t>Turnip</t>
  </si>
  <si>
    <t xml:space="preserve">Bottle </t>
  </si>
  <si>
    <t>Gourd</t>
  </si>
  <si>
    <t>Knol-Khol</t>
  </si>
  <si>
    <t>Lettuce</t>
  </si>
  <si>
    <t>Pumpkin</t>
  </si>
  <si>
    <t>Mustard</t>
  </si>
  <si>
    <t>(Leave)</t>
  </si>
  <si>
    <t>Onion</t>
  </si>
  <si>
    <t>Bitter Gourd</t>
  </si>
  <si>
    <t>Teasle</t>
  </si>
  <si>
    <t xml:space="preserve"> Gourd</t>
  </si>
  <si>
    <t>Ridge Gourd</t>
  </si>
  <si>
    <t>Broccolli</t>
  </si>
  <si>
    <t>Vegetables</t>
  </si>
  <si>
    <t>Chairman,</t>
  </si>
  <si>
    <t xml:space="preserve">                   Member Secretary</t>
  </si>
  <si>
    <t>Principal Secretary, Agriculture</t>
  </si>
  <si>
    <t>Economics &amp; Statistics,</t>
  </si>
  <si>
    <t>Director of Agriculture,</t>
  </si>
  <si>
    <t>Director of Horticulture,</t>
  </si>
  <si>
    <t xml:space="preserve">             Meghalaya, Shillong</t>
  </si>
  <si>
    <t xml:space="preserve">                   Meghalaya, Shillong</t>
  </si>
  <si>
    <t xml:space="preserve">     South West               Garo Hills</t>
  </si>
</sst>
</file>

<file path=xl/styles.xml><?xml version="1.0" encoding="utf-8"?>
<styleSheet xmlns="http://schemas.openxmlformats.org/spreadsheetml/2006/main">
  <numFmts count="1">
    <numFmt numFmtId="164" formatCode="0.0%"/>
  </numFmts>
  <fonts count="27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9"/>
      <color rgb="FF000000"/>
      <name val="Calibri"/>
      <family val="2"/>
    </font>
    <font>
      <sz val="10"/>
      <color rgb="FF000000"/>
      <name val="Arial Narrow"/>
      <family val="2"/>
    </font>
    <font>
      <sz val="10"/>
      <name val="Arial Narrow"/>
      <family val="2"/>
    </font>
    <font>
      <sz val="10"/>
      <color rgb="FF000000"/>
      <name val="Calibri"/>
      <family val="2"/>
    </font>
    <font>
      <b/>
      <sz val="9"/>
      <color rgb="FF000000"/>
      <name val="Calibri"/>
      <family val="2"/>
    </font>
    <font>
      <b/>
      <i/>
      <sz val="9"/>
      <color rgb="FF000000"/>
      <name val="Calibri"/>
      <family val="2"/>
    </font>
    <font>
      <b/>
      <sz val="10"/>
      <color rgb="FF000000"/>
      <name val="Calibri"/>
      <family val="2"/>
    </font>
    <font>
      <sz val="10"/>
      <name val="Arial"/>
      <family val="2"/>
    </font>
    <font>
      <sz val="8"/>
      <name val="Arial"/>
      <family val="2"/>
    </font>
    <font>
      <sz val="8"/>
      <name val="Calibri"/>
      <family val="2"/>
    </font>
    <font>
      <b/>
      <sz val="8"/>
      <name val="Arial"/>
      <family val="2"/>
    </font>
    <font>
      <b/>
      <sz val="8"/>
      <name val="Calibri"/>
      <family val="2"/>
    </font>
    <font>
      <b/>
      <sz val="11"/>
      <color rgb="FF000000"/>
      <name val="Calibri"/>
      <family val="2"/>
    </font>
    <font>
      <i/>
      <sz val="11"/>
      <color rgb="FF000000"/>
      <name val="Calibri"/>
      <family val="2"/>
    </font>
    <font>
      <b/>
      <i/>
      <sz val="9"/>
      <color rgb="FF000000"/>
      <name val="Times New Roman"/>
      <family val="1"/>
    </font>
    <font>
      <sz val="12"/>
      <color rgb="FF000000"/>
      <name val="Arial Black"/>
      <family val="2"/>
    </font>
    <font>
      <sz val="12"/>
      <color rgb="FF000000"/>
      <name val="Calibri"/>
      <family val="2"/>
    </font>
    <font>
      <b/>
      <sz val="14"/>
      <color rgb="FF000000"/>
      <name val="Calibri"/>
      <family val="2"/>
    </font>
    <font>
      <b/>
      <i/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b/>
      <sz val="11"/>
      <color rgb="FF000000"/>
      <name val="Times New Roman"/>
      <family val="1"/>
    </font>
    <font>
      <b/>
      <sz val="8"/>
      <color rgb="FF000000"/>
      <name val="Times New Roman"/>
      <family val="1"/>
    </font>
    <font>
      <sz val="8"/>
      <color theme="1"/>
      <name val="Arial"/>
      <family val="2"/>
    </font>
    <font>
      <sz val="8"/>
      <color theme="1"/>
      <name val="Calibri"/>
      <family val="2"/>
    </font>
    <font>
      <b/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F2F2F2"/>
        <bgColor rgb="FF000000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auto="1"/>
      </top>
      <bottom/>
      <diagonal/>
    </border>
  </borders>
  <cellStyleXfs count="4">
    <xf numFmtId="0" fontId="0" fillId="0" borderId="0"/>
    <xf numFmtId="0" fontId="9" fillId="0" borderId="0"/>
    <xf numFmtId="9" fontId="21" fillId="0" borderId="0" applyFont="0" applyFill="0" applyBorder="0" applyAlignment="0" applyProtection="0"/>
    <xf numFmtId="164" fontId="21" fillId="0" borderId="0" applyFont="0" applyFill="0" applyBorder="0" applyAlignment="0" applyProtection="0"/>
  </cellStyleXfs>
  <cellXfs count="272">
    <xf numFmtId="0" fontId="0" fillId="0" borderId="0" xfId="0"/>
    <xf numFmtId="0" fontId="1" fillId="0" borderId="0" xfId="0" applyFont="1" applyBorder="1"/>
    <xf numFmtId="0" fontId="1" fillId="0" borderId="1" xfId="0" applyFont="1" applyBorder="1"/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vertical="center"/>
    </xf>
    <xf numFmtId="0" fontId="1" fillId="0" borderId="4" xfId="0" applyFont="1" applyBorder="1"/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7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Fill="1" applyBorder="1"/>
    <xf numFmtId="10" fontId="1" fillId="0" borderId="4" xfId="0" applyNumberFormat="1" applyFont="1" applyFill="1" applyBorder="1"/>
    <xf numFmtId="1" fontId="3" fillId="0" borderId="1" xfId="0" applyNumberFormat="1" applyFont="1" applyBorder="1" applyAlignment="1">
      <alignment horizontal="center"/>
    </xf>
    <xf numFmtId="1" fontId="4" fillId="0" borderId="1" xfId="0" applyNumberFormat="1" applyFont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0" fontId="1" fillId="0" borderId="8" xfId="0" applyFont="1" applyBorder="1"/>
    <xf numFmtId="0" fontId="1" fillId="0" borderId="9" xfId="0" applyFont="1" applyBorder="1"/>
    <xf numFmtId="0" fontId="1" fillId="0" borderId="5" xfId="0" applyFont="1" applyBorder="1"/>
    <xf numFmtId="0" fontId="1" fillId="0" borderId="6" xfId="0" applyFont="1" applyBorder="1"/>
    <xf numFmtId="0" fontId="3" fillId="0" borderId="1" xfId="0" applyFont="1" applyBorder="1" applyAlignment="1">
      <alignment horizontal="center"/>
    </xf>
    <xf numFmtId="0" fontId="5" fillId="0" borderId="0" xfId="0" applyFont="1" applyBorder="1"/>
    <xf numFmtId="0" fontId="1" fillId="0" borderId="0" xfId="0" applyFont="1" applyFill="1" applyBorder="1" applyAlignment="1">
      <alignment horizontal="center"/>
    </xf>
    <xf numFmtId="10" fontId="1" fillId="0" borderId="0" xfId="0" applyNumberFormat="1" applyFont="1" applyFill="1" applyBorder="1" applyAlignment="1">
      <alignment horizontal="center"/>
    </xf>
    <xf numFmtId="0" fontId="6" fillId="0" borderId="0" xfId="0" applyFont="1" applyBorder="1"/>
    <xf numFmtId="0" fontId="7" fillId="0" borderId="0" xfId="0" applyFont="1" applyBorder="1"/>
    <xf numFmtId="0" fontId="6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1" fillId="0" borderId="7" xfId="0" applyFont="1" applyBorder="1"/>
    <xf numFmtId="0" fontId="2" fillId="0" borderId="7" xfId="0" applyFont="1" applyBorder="1" applyAlignment="1">
      <alignment horizontal="center"/>
    </xf>
    <xf numFmtId="0" fontId="1" fillId="0" borderId="12" xfId="0" applyFont="1" applyBorder="1"/>
    <xf numFmtId="0" fontId="2" fillId="0" borderId="12" xfId="0" applyFont="1" applyBorder="1" applyAlignment="1">
      <alignment horizontal="center"/>
    </xf>
    <xf numFmtId="0" fontId="1" fillId="0" borderId="2" xfId="0" applyFont="1" applyBorder="1" applyAlignment="1"/>
    <xf numFmtId="0" fontId="1" fillId="0" borderId="3" xfId="0" applyFont="1" applyBorder="1" applyAlignment="1"/>
    <xf numFmtId="0" fontId="10" fillId="0" borderId="1" xfId="1" applyFont="1" applyFill="1" applyBorder="1" applyAlignment="1">
      <alignment horizontal="right" vertical="center"/>
    </xf>
    <xf numFmtId="1" fontId="11" fillId="0" borderId="1" xfId="0" applyNumberFormat="1" applyFont="1" applyFill="1" applyBorder="1" applyAlignment="1">
      <alignment horizontal="right" vertical="center"/>
    </xf>
    <xf numFmtId="0" fontId="10" fillId="2" borderId="1" xfId="1" applyFont="1" applyFill="1" applyBorder="1" applyAlignment="1">
      <alignment horizontal="right" vertical="center"/>
    </xf>
    <xf numFmtId="1" fontId="11" fillId="2" borderId="1" xfId="0" applyNumberFormat="1" applyFont="1" applyFill="1" applyBorder="1" applyAlignment="1">
      <alignment horizontal="right" vertical="center"/>
    </xf>
    <xf numFmtId="1" fontId="11" fillId="2" borderId="1" xfId="0" applyNumberFormat="1" applyFont="1" applyFill="1" applyBorder="1" applyAlignment="1">
      <alignment horizontal="center" vertical="center"/>
    </xf>
    <xf numFmtId="1" fontId="10" fillId="2" borderId="1" xfId="1" applyNumberFormat="1" applyFont="1" applyFill="1" applyBorder="1" applyAlignment="1">
      <alignment horizontal="right" vertical="center"/>
    </xf>
    <xf numFmtId="1" fontId="10" fillId="0" borderId="1" xfId="1" applyNumberFormat="1" applyFont="1" applyFill="1" applyBorder="1" applyAlignment="1">
      <alignment horizontal="right"/>
    </xf>
    <xf numFmtId="2" fontId="10" fillId="0" borderId="1" xfId="0" applyNumberFormat="1" applyFont="1" applyFill="1" applyBorder="1"/>
    <xf numFmtId="0" fontId="1" fillId="0" borderId="5" xfId="0" applyFont="1" applyBorder="1" applyAlignment="1"/>
    <xf numFmtId="0" fontId="1" fillId="0" borderId="6" xfId="0" applyFont="1" applyBorder="1" applyAlignment="1"/>
    <xf numFmtId="0" fontId="1" fillId="0" borderId="8" xfId="0" applyFont="1" applyBorder="1" applyAlignment="1"/>
    <xf numFmtId="0" fontId="1" fillId="0" borderId="9" xfId="0" applyFont="1" applyBorder="1" applyAlignment="1"/>
    <xf numFmtId="1" fontId="12" fillId="0" borderId="1" xfId="1" applyNumberFormat="1" applyFont="1" applyFill="1" applyBorder="1" applyAlignment="1">
      <alignment horizontal="right" vertical="center"/>
    </xf>
    <xf numFmtId="1" fontId="12" fillId="2" borderId="1" xfId="1" applyNumberFormat="1" applyFont="1" applyFill="1" applyBorder="1" applyAlignment="1">
      <alignment horizontal="right" vertical="center"/>
    </xf>
    <xf numFmtId="1" fontId="11" fillId="3" borderId="1" xfId="0" applyNumberFormat="1" applyFont="1" applyFill="1" applyBorder="1" applyAlignment="1">
      <alignment horizontal="right" vertical="center"/>
    </xf>
    <xf numFmtId="1" fontId="13" fillId="3" borderId="1" xfId="0" applyNumberFormat="1" applyFont="1" applyFill="1" applyBorder="1" applyAlignment="1">
      <alignment horizontal="right" vertical="center"/>
    </xf>
    <xf numFmtId="1" fontId="13" fillId="2" borderId="1" xfId="0" applyNumberFormat="1" applyFont="1" applyFill="1" applyBorder="1" applyAlignment="1">
      <alignment horizontal="right" vertical="center"/>
    </xf>
    <xf numFmtId="1" fontId="13" fillId="0" borderId="1" xfId="0" applyNumberFormat="1" applyFont="1" applyFill="1" applyBorder="1" applyAlignment="1">
      <alignment horizontal="right" vertical="center"/>
    </xf>
    <xf numFmtId="0" fontId="14" fillId="0" borderId="2" xfId="0" applyFont="1" applyBorder="1"/>
    <xf numFmtId="0" fontId="14" fillId="0" borderId="3" xfId="0" applyFont="1" applyBorder="1"/>
    <xf numFmtId="0" fontId="14" fillId="0" borderId="1" xfId="0" applyFont="1" applyBorder="1" applyAlignment="1">
      <alignment horizontal="center"/>
    </xf>
    <xf numFmtId="1" fontId="12" fillId="0" borderId="1" xfId="0" applyNumberFormat="1" applyFont="1" applyFill="1" applyBorder="1" applyAlignment="1">
      <alignment horizontal="right" vertical="center"/>
    </xf>
    <xf numFmtId="0" fontId="14" fillId="0" borderId="5" xfId="0" applyFont="1" applyBorder="1"/>
    <xf numFmtId="0" fontId="14" fillId="0" borderId="6" xfId="0" applyFont="1" applyBorder="1"/>
    <xf numFmtId="0" fontId="14" fillId="0" borderId="8" xfId="0" applyFont="1" applyBorder="1"/>
    <xf numFmtId="0" fontId="14" fillId="0" borderId="9" xfId="0" applyFont="1" applyBorder="1"/>
    <xf numFmtId="0" fontId="1" fillId="0" borderId="5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1" fontId="10" fillId="0" borderId="13" xfId="0" applyNumberFormat="1" applyFont="1" applyFill="1" applyBorder="1" applyAlignment="1">
      <alignment horizontal="right" vertical="center"/>
    </xf>
    <xf numFmtId="1" fontId="10" fillId="2" borderId="13" xfId="0" applyNumberFormat="1" applyFont="1" applyFill="1" applyBorder="1" applyAlignment="1">
      <alignment horizontal="right" vertical="center"/>
    </xf>
    <xf numFmtId="1" fontId="10" fillId="2" borderId="1" xfId="0" applyNumberFormat="1" applyFont="1" applyFill="1" applyBorder="1" applyAlignment="1">
      <alignment horizontal="right" vertical="center"/>
    </xf>
    <xf numFmtId="1" fontId="10" fillId="0" borderId="1" xfId="0" applyNumberFormat="1" applyFont="1" applyFill="1" applyBorder="1" applyAlignment="1">
      <alignment horizontal="right" vertical="center"/>
    </xf>
    <xf numFmtId="1" fontId="10" fillId="0" borderId="1" xfId="1" applyNumberFormat="1" applyFont="1" applyFill="1" applyBorder="1" applyAlignment="1">
      <alignment horizontal="right" vertical="center"/>
    </xf>
    <xf numFmtId="1" fontId="10" fillId="3" borderId="1" xfId="1" applyNumberFormat="1" applyFont="1" applyFill="1" applyBorder="1" applyAlignment="1">
      <alignment horizontal="right"/>
    </xf>
    <xf numFmtId="2" fontId="10" fillId="3" borderId="1" xfId="0" applyNumberFormat="1" applyFont="1" applyFill="1" applyBorder="1"/>
    <xf numFmtId="1" fontId="12" fillId="3" borderId="1" xfId="1" applyNumberFormat="1" applyFont="1" applyFill="1" applyBorder="1" applyAlignment="1">
      <alignment horizontal="right"/>
    </xf>
    <xf numFmtId="2" fontId="12" fillId="3" borderId="1" xfId="0" applyNumberFormat="1" applyFont="1" applyFill="1" applyBorder="1"/>
    <xf numFmtId="1" fontId="12" fillId="2" borderId="1" xfId="0" applyNumberFormat="1" applyFont="1" applyFill="1" applyBorder="1" applyAlignment="1">
      <alignment horizontal="right" vertical="center"/>
    </xf>
    <xf numFmtId="1" fontId="11" fillId="0" borderId="1" xfId="0" applyNumberFormat="1" applyFont="1" applyFill="1" applyBorder="1" applyAlignment="1">
      <alignment vertical="center"/>
    </xf>
    <xf numFmtId="1" fontId="12" fillId="0" borderId="4" xfId="0" applyNumberFormat="1" applyFont="1" applyFill="1" applyBorder="1" applyAlignment="1">
      <alignment horizontal="right" vertical="center"/>
    </xf>
    <xf numFmtId="1" fontId="11" fillId="0" borderId="4" xfId="0" applyNumberFormat="1" applyFont="1" applyFill="1" applyBorder="1" applyAlignment="1">
      <alignment horizontal="right" vertical="center"/>
    </xf>
    <xf numFmtId="1" fontId="12" fillId="2" borderId="4" xfId="0" applyNumberFormat="1" applyFont="1" applyFill="1" applyBorder="1" applyAlignment="1">
      <alignment horizontal="right" vertical="center"/>
    </xf>
    <xf numFmtId="1" fontId="11" fillId="2" borderId="4" xfId="0" applyNumberFormat="1" applyFont="1" applyFill="1" applyBorder="1" applyAlignment="1">
      <alignment horizontal="right" vertical="center"/>
    </xf>
    <xf numFmtId="1" fontId="10" fillId="0" borderId="4" xfId="1" applyNumberFormat="1" applyFont="1" applyFill="1" applyBorder="1" applyAlignment="1">
      <alignment horizontal="right"/>
    </xf>
    <xf numFmtId="2" fontId="10" fillId="0" borderId="4" xfId="0" applyNumberFormat="1" applyFont="1" applyFill="1" applyBorder="1"/>
    <xf numFmtId="2" fontId="12" fillId="0" borderId="1" xfId="0" applyNumberFormat="1" applyFont="1" applyFill="1" applyBorder="1"/>
    <xf numFmtId="1" fontId="12" fillId="0" borderId="0" xfId="1" applyNumberFormat="1" applyFont="1" applyFill="1" applyBorder="1" applyAlignment="1">
      <alignment horizontal="right" vertical="center"/>
    </xf>
    <xf numFmtId="1" fontId="12" fillId="2" borderId="0" xfId="1" applyNumberFormat="1" applyFont="1" applyFill="1" applyBorder="1" applyAlignment="1">
      <alignment horizontal="right" vertical="center"/>
    </xf>
    <xf numFmtId="1" fontId="10" fillId="0" borderId="12" xfId="1" applyNumberFormat="1" applyFont="1" applyFill="1" applyBorder="1" applyAlignment="1">
      <alignment horizontal="right" vertical="center"/>
    </xf>
    <xf numFmtId="1" fontId="11" fillId="0" borderId="12" xfId="0" applyNumberFormat="1" applyFont="1" applyFill="1" applyBorder="1" applyAlignment="1">
      <alignment horizontal="right" vertical="center"/>
    </xf>
    <xf numFmtId="1" fontId="10" fillId="2" borderId="12" xfId="1" applyNumberFormat="1" applyFont="1" applyFill="1" applyBorder="1" applyAlignment="1">
      <alignment horizontal="right" vertical="center"/>
    </xf>
    <xf numFmtId="0" fontId="10" fillId="2" borderId="12" xfId="1" applyFont="1" applyFill="1" applyBorder="1" applyAlignment="1">
      <alignment horizontal="right" vertical="center"/>
    </xf>
    <xf numFmtId="1" fontId="11" fillId="2" borderId="12" xfId="0" applyNumberFormat="1" applyFont="1" applyFill="1" applyBorder="1" applyAlignment="1">
      <alignment horizontal="right" vertical="center"/>
    </xf>
    <xf numFmtId="0" fontId="10" fillId="0" borderId="12" xfId="1" applyFont="1" applyFill="1" applyBorder="1" applyAlignment="1">
      <alignment horizontal="right" vertical="center"/>
    </xf>
    <xf numFmtId="1" fontId="10" fillId="0" borderId="12" xfId="1" applyNumberFormat="1" applyFont="1" applyFill="1" applyBorder="1" applyAlignment="1">
      <alignment horizontal="right"/>
    </xf>
    <xf numFmtId="2" fontId="10" fillId="0" borderId="12" xfId="0" applyNumberFormat="1" applyFont="1" applyFill="1" applyBorder="1"/>
    <xf numFmtId="0" fontId="10" fillId="3" borderId="1" xfId="1" applyFont="1" applyFill="1" applyBorder="1" applyAlignment="1">
      <alignment horizontal="right" vertical="center"/>
    </xf>
    <xf numFmtId="1" fontId="11" fillId="2" borderId="1" xfId="0" applyNumberFormat="1" applyFont="1" applyFill="1" applyBorder="1" applyAlignment="1">
      <alignment vertical="center"/>
    </xf>
    <xf numFmtId="0" fontId="1" fillId="0" borderId="10" xfId="0" applyFont="1" applyBorder="1"/>
    <xf numFmtId="0" fontId="1" fillId="0" borderId="11" xfId="0" applyFont="1" applyBorder="1"/>
    <xf numFmtId="1" fontId="10" fillId="0" borderId="4" xfId="0" applyNumberFormat="1" applyFont="1" applyFill="1" applyBorder="1" applyAlignment="1">
      <alignment horizontal="right" vertical="center"/>
    </xf>
    <xf numFmtId="1" fontId="10" fillId="2" borderId="4" xfId="0" applyNumberFormat="1" applyFont="1" applyFill="1" applyBorder="1" applyAlignment="1">
      <alignment horizontal="right" vertical="center"/>
    </xf>
    <xf numFmtId="1" fontId="11" fillId="2" borderId="12" xfId="0" applyNumberFormat="1" applyFont="1" applyFill="1" applyBorder="1" applyAlignment="1">
      <alignment vertical="center"/>
    </xf>
    <xf numFmtId="1" fontId="12" fillId="0" borderId="1" xfId="1" applyNumberFormat="1" applyFont="1" applyFill="1" applyBorder="1" applyAlignment="1">
      <alignment horizontal="right"/>
    </xf>
    <xf numFmtId="0" fontId="15" fillId="0" borderId="0" xfId="0" applyFont="1" applyBorder="1"/>
    <xf numFmtId="0" fontId="16" fillId="0" borderId="0" xfId="0" applyFont="1" applyBorder="1" applyAlignment="1">
      <alignment horizontal="center"/>
    </xf>
    <xf numFmtId="0" fontId="17" fillId="0" borderId="0" xfId="0" applyFont="1" applyBorder="1" applyAlignment="1"/>
    <xf numFmtId="0" fontId="18" fillId="0" borderId="0" xfId="0" applyFont="1" applyBorder="1"/>
    <xf numFmtId="0" fontId="17" fillId="0" borderId="0" xfId="0" applyFont="1" applyBorder="1" applyAlignment="1">
      <alignment horizontal="center"/>
    </xf>
    <xf numFmtId="0" fontId="18" fillId="0" borderId="0" xfId="0" applyFont="1" applyBorder="1" applyAlignment="1">
      <alignment horizontal="center"/>
    </xf>
    <xf numFmtId="0" fontId="1" fillId="0" borderId="0" xfId="0" applyFont="1" applyBorder="1" applyAlignment="1"/>
    <xf numFmtId="0" fontId="19" fillId="0" borderId="0" xfId="0" applyFont="1" applyBorder="1" applyAlignment="1"/>
    <xf numFmtId="0" fontId="19" fillId="0" borderId="0" xfId="0" applyFont="1" applyBorder="1" applyAlignment="1">
      <alignment horizontal="center"/>
    </xf>
    <xf numFmtId="0" fontId="18" fillId="0" borderId="0" xfId="0" applyFont="1" applyBorder="1" applyAlignment="1"/>
    <xf numFmtId="0" fontId="5" fillId="0" borderId="4" xfId="0" applyFont="1" applyBorder="1" applyAlignment="1">
      <alignment vertical="center"/>
    </xf>
    <xf numFmtId="0" fontId="5" fillId="0" borderId="4" xfId="0" applyFont="1" applyBorder="1"/>
    <xf numFmtId="0" fontId="8" fillId="0" borderId="7" xfId="0" applyFont="1" applyBorder="1" applyAlignment="1">
      <alignment horizontal="center" vertical="center"/>
    </xf>
    <xf numFmtId="0" fontId="8" fillId="0" borderId="7" xfId="0" applyFont="1" applyBorder="1" applyAlignment="1">
      <alignment horizontal="center"/>
    </xf>
    <xf numFmtId="0" fontId="14" fillId="0" borderId="4" xfId="0" applyFont="1" applyBorder="1"/>
    <xf numFmtId="0" fontId="14" fillId="0" borderId="0" xfId="0" applyFont="1" applyBorder="1"/>
    <xf numFmtId="0" fontId="14" fillId="0" borderId="12" xfId="0" applyFont="1" applyBorder="1"/>
    <xf numFmtId="0" fontId="8" fillId="0" borderId="12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/>
    </xf>
    <xf numFmtId="0" fontId="14" fillId="0" borderId="12" xfId="0" applyFont="1" applyBorder="1" applyAlignment="1">
      <alignment horizontal="center"/>
    </xf>
    <xf numFmtId="0" fontId="14" fillId="0" borderId="1" xfId="0" applyFont="1" applyBorder="1"/>
    <xf numFmtId="0" fontId="14" fillId="0" borderId="11" xfId="0" applyFont="1" applyBorder="1"/>
    <xf numFmtId="0" fontId="1" fillId="0" borderId="1" xfId="0" applyFont="1" applyFill="1" applyBorder="1" applyAlignment="1">
      <alignment horizontal="center"/>
    </xf>
    <xf numFmtId="2" fontId="1" fillId="0" borderId="1" xfId="0" applyNumberFormat="1" applyFont="1" applyBorder="1"/>
    <xf numFmtId="0" fontId="14" fillId="0" borderId="10" xfId="0" applyFont="1" applyBorder="1"/>
    <xf numFmtId="0" fontId="1" fillId="0" borderId="1" xfId="0" applyFont="1" applyBorder="1" applyAlignment="1"/>
    <xf numFmtId="0" fontId="1" fillId="0" borderId="11" xfId="0" applyFont="1" applyBorder="1" applyAlignment="1"/>
    <xf numFmtId="0" fontId="1" fillId="0" borderId="11" xfId="0" applyFont="1" applyBorder="1" applyAlignment="1">
      <alignment vertical="top"/>
    </xf>
    <xf numFmtId="0" fontId="1" fillId="0" borderId="12" xfId="0" applyFont="1" applyFill="1" applyBorder="1"/>
    <xf numFmtId="0" fontId="1" fillId="0" borderId="2" xfId="0" applyFont="1" applyFill="1" applyBorder="1"/>
    <xf numFmtId="0" fontId="1" fillId="0" borderId="8" xfId="0" applyFont="1" applyFill="1" applyBorder="1"/>
    <xf numFmtId="0" fontId="1" fillId="0" borderId="1" xfId="0" applyFont="1" applyFill="1" applyBorder="1"/>
    <xf numFmtId="0" fontId="14" fillId="0" borderId="1" xfId="0" applyFont="1" applyFill="1" applyBorder="1"/>
    <xf numFmtId="0" fontId="1" fillId="0" borderId="1" xfId="0" applyFont="1" applyBorder="1" applyAlignment="1">
      <alignment horizontal="center" vertical="center"/>
    </xf>
    <xf numFmtId="0" fontId="14" fillId="0" borderId="2" xfId="0" applyFont="1" applyFill="1" applyBorder="1"/>
    <xf numFmtId="0" fontId="14" fillId="0" borderId="1" xfId="0" applyFont="1" applyFill="1" applyBorder="1" applyAlignment="1">
      <alignment horizontal="center"/>
    </xf>
    <xf numFmtId="0" fontId="20" fillId="0" borderId="0" xfId="0" applyFont="1" applyBorder="1" applyAlignment="1">
      <alignment horizontal="center"/>
    </xf>
    <xf numFmtId="0" fontId="20" fillId="0" borderId="0" xfId="0" applyFont="1" applyBorder="1" applyAlignment="1">
      <alignment horizontal="center"/>
    </xf>
    <xf numFmtId="0" fontId="22" fillId="0" borderId="0" xfId="0" applyFont="1" applyBorder="1" applyAlignment="1">
      <alignment horizontal="left" indent="6"/>
    </xf>
    <xf numFmtId="0" fontId="23" fillId="0" borderId="15" xfId="0" applyFont="1" applyBorder="1" applyAlignment="1">
      <alignment vertical="top" wrapText="1"/>
    </xf>
    <xf numFmtId="0" fontId="23" fillId="0" borderId="18" xfId="0" applyFont="1" applyBorder="1" applyAlignment="1">
      <alignment vertical="top" wrapText="1"/>
    </xf>
    <xf numFmtId="0" fontId="23" fillId="0" borderId="21" xfId="0" applyFont="1" applyBorder="1" applyAlignment="1">
      <alignment vertical="top" wrapText="1"/>
    </xf>
    <xf numFmtId="0" fontId="23" fillId="0" borderId="21" xfId="0" applyFont="1" applyBorder="1" applyAlignment="1">
      <alignment horizontal="justify" vertical="top" wrapText="1"/>
    </xf>
    <xf numFmtId="0" fontId="1" fillId="0" borderId="18" xfId="0" applyFont="1" applyBorder="1" applyAlignment="1">
      <alignment vertical="top" wrapText="1"/>
    </xf>
    <xf numFmtId="0" fontId="1" fillId="0" borderId="21" xfId="0" applyFont="1" applyBorder="1" applyAlignment="1">
      <alignment vertical="top" wrapText="1"/>
    </xf>
    <xf numFmtId="0" fontId="23" fillId="0" borderId="21" xfId="0" applyFont="1" applyBorder="1" applyAlignment="1">
      <alignment horizontal="left" vertical="top" wrapText="1" indent="2"/>
    </xf>
    <xf numFmtId="0" fontId="23" fillId="0" borderId="21" xfId="0" applyFont="1" applyBorder="1" applyAlignment="1">
      <alignment horizontal="left" vertical="top" wrapText="1" indent="1"/>
    </xf>
    <xf numFmtId="0" fontId="23" fillId="0" borderId="19" xfId="0" applyFont="1" applyBorder="1" applyAlignment="1">
      <alignment vertical="top" wrapText="1"/>
    </xf>
    <xf numFmtId="0" fontId="23" fillId="0" borderId="21" xfId="0" applyFont="1" applyBorder="1" applyAlignment="1">
      <alignment wrapText="1"/>
    </xf>
    <xf numFmtId="0" fontId="20" fillId="0" borderId="0" xfId="0" applyFont="1" applyBorder="1"/>
    <xf numFmtId="0" fontId="1" fillId="0" borderId="4" xfId="0" applyFont="1" applyBorder="1" applyAlignment="1">
      <alignment horizontal="center"/>
    </xf>
    <xf numFmtId="0" fontId="1" fillId="0" borderId="9" xfId="0" applyFont="1" applyBorder="1" applyAlignment="1">
      <alignment vertical="center"/>
    </xf>
    <xf numFmtId="1" fontId="4" fillId="0" borderId="1" xfId="3" applyNumberFormat="1" applyFont="1" applyFill="1" applyBorder="1" applyAlignment="1">
      <alignment horizontal="center" vertical="top"/>
    </xf>
    <xf numFmtId="0" fontId="4" fillId="0" borderId="1" xfId="0" applyFont="1" applyBorder="1" applyAlignment="1">
      <alignment horizontal="center" vertical="top" wrapText="1"/>
    </xf>
    <xf numFmtId="1" fontId="4" fillId="0" borderId="1" xfId="0" applyNumberFormat="1" applyFont="1" applyFill="1" applyBorder="1" applyAlignment="1">
      <alignment horizontal="center" vertical="top"/>
    </xf>
    <xf numFmtId="2" fontId="4" fillId="0" borderId="1" xfId="2" applyNumberFormat="1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center" vertical="top"/>
    </xf>
    <xf numFmtId="0" fontId="4" fillId="2" borderId="1" xfId="0" applyFont="1" applyFill="1" applyBorder="1" applyAlignment="1">
      <alignment horizontal="center" vertical="top" wrapText="1"/>
    </xf>
    <xf numFmtId="1" fontId="4" fillId="0" borderId="1" xfId="3" applyNumberFormat="1" applyFont="1" applyFill="1" applyBorder="1" applyAlignment="1">
      <alignment horizontal="center" vertical="top" wrapText="1"/>
    </xf>
    <xf numFmtId="0" fontId="14" fillId="0" borderId="4" xfId="0" applyFont="1" applyBorder="1" applyAlignment="1">
      <alignment horizontal="center"/>
    </xf>
    <xf numFmtId="0" fontId="14" fillId="0" borderId="7" xfId="0" applyFont="1" applyBorder="1" applyAlignment="1">
      <alignment horizontal="center"/>
    </xf>
    <xf numFmtId="0" fontId="14" fillId="0" borderId="7" xfId="0" applyFont="1" applyBorder="1"/>
    <xf numFmtId="0" fontId="1" fillId="0" borderId="23" xfId="0" applyFont="1" applyBorder="1"/>
    <xf numFmtId="0" fontId="1" fillId="0" borderId="23" xfId="0" applyFont="1" applyBorder="1" applyAlignment="1">
      <alignment horizontal="center"/>
    </xf>
    <xf numFmtId="10" fontId="14" fillId="0" borderId="0" xfId="0" applyNumberFormat="1" applyFont="1" applyFill="1" applyBorder="1" applyAlignment="1">
      <alignment horizontal="center"/>
    </xf>
    <xf numFmtId="1" fontId="3" fillId="0" borderId="7" xfId="0" applyNumberFormat="1" applyFont="1" applyFill="1" applyBorder="1" applyAlignment="1">
      <alignment horizontal="center"/>
    </xf>
    <xf numFmtId="0" fontId="0" fillId="0" borderId="1" xfId="0" applyBorder="1"/>
    <xf numFmtId="1" fontId="10" fillId="0" borderId="9" xfId="1" applyNumberFormat="1" applyFont="1" applyFill="1" applyBorder="1" applyAlignment="1">
      <alignment horizontal="right"/>
    </xf>
    <xf numFmtId="0" fontId="0" fillId="0" borderId="3" xfId="0" applyBorder="1"/>
    <xf numFmtId="0" fontId="24" fillId="2" borderId="1" xfId="1" applyFont="1" applyFill="1" applyBorder="1" applyAlignment="1">
      <alignment horizontal="right" vertical="center"/>
    </xf>
    <xf numFmtId="1" fontId="25" fillId="2" borderId="1" xfId="0" applyNumberFormat="1" applyFont="1" applyFill="1" applyBorder="1" applyAlignment="1">
      <alignment horizontal="right" vertical="center"/>
    </xf>
    <xf numFmtId="1" fontId="26" fillId="2" borderId="1" xfId="1" applyNumberFormat="1" applyFont="1" applyFill="1" applyBorder="1" applyAlignment="1">
      <alignment horizontal="right" vertical="center"/>
    </xf>
    <xf numFmtId="1" fontId="12" fillId="0" borderId="10" xfId="1" applyNumberFormat="1" applyFont="1" applyFill="1" applyBorder="1" applyAlignment="1">
      <alignment horizontal="right" vertical="center"/>
    </xf>
    <xf numFmtId="0" fontId="10" fillId="0" borderId="10" xfId="1" applyFont="1" applyFill="1" applyBorder="1" applyAlignment="1">
      <alignment horizontal="right" vertical="center"/>
    </xf>
    <xf numFmtId="1" fontId="11" fillId="3" borderId="10" xfId="0" applyNumberFormat="1" applyFont="1" applyFill="1" applyBorder="1" applyAlignment="1">
      <alignment horizontal="right" vertical="center"/>
    </xf>
    <xf numFmtId="1" fontId="13" fillId="3" borderId="10" xfId="0" applyNumberFormat="1" applyFont="1" applyFill="1" applyBorder="1" applyAlignment="1">
      <alignment horizontal="right" vertical="center"/>
    </xf>
    <xf numFmtId="1" fontId="12" fillId="0" borderId="10" xfId="0" applyNumberFormat="1" applyFont="1" applyFill="1" applyBorder="1" applyAlignment="1">
      <alignment horizontal="right" vertical="center"/>
    </xf>
    <xf numFmtId="1" fontId="10" fillId="0" borderId="10" xfId="0" applyNumberFormat="1" applyFont="1" applyFill="1" applyBorder="1" applyAlignment="1">
      <alignment horizontal="right" vertical="center"/>
    </xf>
    <xf numFmtId="1" fontId="10" fillId="0" borderId="10" xfId="1" applyNumberFormat="1" applyFont="1" applyFill="1" applyBorder="1" applyAlignment="1">
      <alignment horizontal="right" vertical="center"/>
    </xf>
    <xf numFmtId="1" fontId="10" fillId="0" borderId="2" xfId="0" applyNumberFormat="1" applyFont="1" applyFill="1" applyBorder="1" applyAlignment="1">
      <alignment horizontal="right" vertical="center"/>
    </xf>
    <xf numFmtId="1" fontId="12" fillId="0" borderId="11" xfId="1" applyNumberFormat="1" applyFont="1" applyFill="1" applyBorder="1" applyAlignment="1">
      <alignment horizontal="right" vertical="center"/>
    </xf>
    <xf numFmtId="1" fontId="12" fillId="0" borderId="11" xfId="0" applyNumberFormat="1" applyFont="1" applyFill="1" applyBorder="1" applyAlignment="1">
      <alignment horizontal="right" vertical="center"/>
    </xf>
    <xf numFmtId="1" fontId="11" fillId="0" borderId="9" xfId="0" applyNumberFormat="1" applyFont="1" applyFill="1" applyBorder="1" applyAlignment="1">
      <alignment vertical="center"/>
    </xf>
    <xf numFmtId="1" fontId="11" fillId="0" borderId="11" xfId="0" applyNumberFormat="1" applyFont="1" applyFill="1" applyBorder="1" applyAlignment="1">
      <alignment vertical="center"/>
    </xf>
    <xf numFmtId="1" fontId="11" fillId="0" borderId="10" xfId="0" applyNumberFormat="1" applyFont="1" applyFill="1" applyBorder="1" applyAlignment="1">
      <alignment horizontal="center" vertical="center"/>
    </xf>
    <xf numFmtId="1" fontId="12" fillId="0" borderId="2" xfId="0" applyNumberFormat="1" applyFont="1" applyFill="1" applyBorder="1" applyAlignment="1">
      <alignment horizontal="right" vertical="center"/>
    </xf>
    <xf numFmtId="0" fontId="10" fillId="0" borderId="8" xfId="1" applyFont="1" applyFill="1" applyBorder="1" applyAlignment="1">
      <alignment horizontal="right" vertical="center"/>
    </xf>
    <xf numFmtId="1" fontId="13" fillId="0" borderId="11" xfId="0" applyNumberFormat="1" applyFont="1" applyFill="1" applyBorder="1" applyAlignment="1">
      <alignment vertical="center"/>
    </xf>
    <xf numFmtId="1" fontId="11" fillId="3" borderId="11" xfId="0" applyNumberFormat="1" applyFont="1" applyFill="1" applyBorder="1" applyAlignment="1">
      <alignment vertical="center"/>
    </xf>
    <xf numFmtId="1" fontId="13" fillId="3" borderId="11" xfId="0" applyNumberFormat="1" applyFont="1" applyFill="1" applyBorder="1" applyAlignment="1">
      <alignment vertical="center"/>
    </xf>
    <xf numFmtId="1" fontId="11" fillId="0" borderId="6" xfId="0" applyNumberFormat="1" applyFont="1" applyFill="1" applyBorder="1" applyAlignment="1">
      <alignment vertical="center"/>
    </xf>
    <xf numFmtId="1" fontId="10" fillId="0" borderId="9" xfId="0" applyNumberFormat="1" applyFont="1" applyFill="1" applyBorder="1" applyAlignment="1">
      <alignment horizontal="right" vertical="center"/>
    </xf>
    <xf numFmtId="0" fontId="6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5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10" xfId="0" applyFont="1" applyBorder="1" applyAlignment="1">
      <alignment horizontal="left"/>
    </xf>
    <xf numFmtId="0" fontId="14" fillId="0" borderId="11" xfId="0" applyFont="1" applyBorder="1" applyAlignment="1">
      <alignment horizontal="left"/>
    </xf>
    <xf numFmtId="0" fontId="14" fillId="0" borderId="10" xfId="0" applyFont="1" applyFill="1" applyBorder="1" applyAlignment="1">
      <alignment horizontal="left"/>
    </xf>
    <xf numFmtId="0" fontId="14" fillId="0" borderId="11" xfId="0" applyFont="1" applyFill="1" applyBorder="1" applyAlignment="1">
      <alignment horizontal="left"/>
    </xf>
    <xf numFmtId="0" fontId="20" fillId="0" borderId="0" xfId="0" applyFont="1" applyBorder="1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23" fillId="0" borderId="16" xfId="0" applyFont="1" applyBorder="1" applyAlignment="1">
      <alignment vertical="top" wrapText="1"/>
    </xf>
    <xf numFmtId="0" fontId="23" fillId="0" borderId="22" xfId="0" applyFont="1" applyBorder="1" applyAlignment="1">
      <alignment vertical="top" wrapText="1"/>
    </xf>
    <xf numFmtId="0" fontId="23" fillId="0" borderId="19" xfId="0" applyFont="1" applyBorder="1" applyAlignment="1">
      <alignment vertical="top" wrapText="1"/>
    </xf>
    <xf numFmtId="0" fontId="23" fillId="0" borderId="20" xfId="0" applyFont="1" applyBorder="1" applyAlignment="1">
      <alignment vertical="top" wrapText="1"/>
    </xf>
    <xf numFmtId="0" fontId="23" fillId="0" borderId="21" xfId="0" applyFont="1" applyBorder="1" applyAlignment="1">
      <alignment vertical="top" wrapText="1"/>
    </xf>
    <xf numFmtId="0" fontId="1" fillId="0" borderId="21" xfId="0" applyFont="1" applyBorder="1"/>
    <xf numFmtId="0" fontId="23" fillId="0" borderId="14" xfId="0" applyFont="1" applyBorder="1" applyAlignment="1">
      <alignment vertical="top" wrapText="1"/>
    </xf>
    <xf numFmtId="0" fontId="23" fillId="0" borderId="15" xfId="0" applyFont="1" applyBorder="1" applyAlignment="1">
      <alignment vertical="top" wrapText="1"/>
    </xf>
    <xf numFmtId="0" fontId="1" fillId="0" borderId="15" xfId="0" applyFont="1" applyBorder="1"/>
    <xf numFmtId="0" fontId="23" fillId="0" borderId="14" xfId="0" applyFont="1" applyBorder="1" applyAlignment="1">
      <alignment horizontal="left" vertical="top" wrapText="1" indent="2"/>
    </xf>
    <xf numFmtId="0" fontId="23" fillId="0" borderId="15" xfId="0" applyFont="1" applyBorder="1" applyAlignment="1">
      <alignment horizontal="left" vertical="top" wrapText="1" indent="2"/>
    </xf>
    <xf numFmtId="0" fontId="23" fillId="0" borderId="17" xfId="0" applyFont="1" applyBorder="1" applyAlignment="1">
      <alignment horizontal="left" vertical="top" wrapText="1" indent="2"/>
    </xf>
    <xf numFmtId="0" fontId="23" fillId="0" borderId="18" xfId="0" applyFont="1" applyBorder="1" applyAlignment="1">
      <alignment horizontal="left" vertical="top" wrapText="1" indent="2"/>
    </xf>
    <xf numFmtId="0" fontId="23" fillId="0" borderId="20" xfId="0" applyFont="1" applyBorder="1" applyAlignment="1">
      <alignment horizontal="left" vertical="top" wrapText="1" indent="2"/>
    </xf>
    <xf numFmtId="0" fontId="23" fillId="0" borderId="21" xfId="0" applyFont="1" applyBorder="1" applyAlignment="1">
      <alignment horizontal="left" vertical="top" wrapText="1" indent="2"/>
    </xf>
    <xf numFmtId="0" fontId="23" fillId="0" borderId="14" xfId="0" applyFont="1" applyBorder="1" applyAlignment="1">
      <alignment horizontal="left" vertical="top" wrapText="1" indent="3"/>
    </xf>
    <xf numFmtId="0" fontId="23" fillId="0" borderId="15" xfId="0" applyFont="1" applyBorder="1" applyAlignment="1">
      <alignment horizontal="left" vertical="top" wrapText="1" indent="3"/>
    </xf>
    <xf numFmtId="0" fontId="23" fillId="0" borderId="20" xfId="0" applyFont="1" applyBorder="1" applyAlignment="1">
      <alignment horizontal="left" vertical="top" wrapText="1" indent="3"/>
    </xf>
    <xf numFmtId="0" fontId="23" fillId="0" borderId="21" xfId="0" applyFont="1" applyBorder="1" applyAlignment="1">
      <alignment horizontal="left" vertical="top" wrapText="1" indent="3"/>
    </xf>
    <xf numFmtId="0" fontId="23" fillId="0" borderId="14" xfId="0" applyFont="1" applyBorder="1" applyAlignment="1">
      <alignment horizontal="left" vertical="top" wrapText="1" indent="1"/>
    </xf>
    <xf numFmtId="0" fontId="23" fillId="0" borderId="15" xfId="0" applyFont="1" applyBorder="1" applyAlignment="1">
      <alignment horizontal="left" vertical="top" wrapText="1" indent="1"/>
    </xf>
    <xf numFmtId="0" fontId="23" fillId="0" borderId="20" xfId="0" applyFont="1" applyBorder="1" applyAlignment="1">
      <alignment horizontal="left" vertical="top" wrapText="1" indent="1"/>
    </xf>
    <xf numFmtId="0" fontId="23" fillId="0" borderId="21" xfId="0" applyFont="1" applyBorder="1" applyAlignment="1">
      <alignment horizontal="left" vertical="top" wrapText="1" inden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1" fillId="0" borderId="9" xfId="0" applyFont="1" applyBorder="1" applyAlignment="1">
      <alignment horizontal="center" wrapText="1"/>
    </xf>
  </cellXfs>
  <cellStyles count="4">
    <cellStyle name="Comma 4" xfId="3"/>
    <cellStyle name="Normal" xfId="0" builtinId="0"/>
    <cellStyle name="Normal 2" xfId="1"/>
    <cellStyle name="Percent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69"/>
  <sheetViews>
    <sheetView tabSelected="1" topLeftCell="F13" workbookViewId="0">
      <selection activeCell="AB31" sqref="AB31"/>
    </sheetView>
  </sheetViews>
  <sheetFormatPr defaultRowHeight="15"/>
  <cols>
    <col min="27" max="27" width="8.140625" customWidth="1"/>
    <col min="28" max="28" width="12.28515625" customWidth="1"/>
  </cols>
  <sheetData>
    <row r="1" spans="1:29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 spans="1:29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</row>
    <row r="3" spans="1:29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2"/>
      <c r="AC3" s="1"/>
    </row>
    <row r="4" spans="1:29">
      <c r="A4" s="1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  <c r="L4" s="3"/>
      <c r="M4" s="1"/>
      <c r="N4" s="1"/>
      <c r="O4" s="1"/>
      <c r="P4" s="1"/>
      <c r="Q4" s="1"/>
      <c r="R4" s="1"/>
      <c r="S4" s="1"/>
      <c r="T4" s="1"/>
      <c r="U4" s="1"/>
      <c r="V4" s="1"/>
      <c r="W4" s="4"/>
      <c r="X4" s="1"/>
      <c r="Y4" s="1"/>
      <c r="Z4" s="1"/>
      <c r="AA4" s="1"/>
      <c r="AB4" s="1"/>
      <c r="AC4" s="1"/>
    </row>
    <row r="5" spans="1:29">
      <c r="A5" s="1" t="s">
        <v>4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</row>
    <row r="6" spans="1:29">
      <c r="A6" s="1"/>
      <c r="B6" s="1"/>
      <c r="C6" s="1"/>
      <c r="D6" s="1"/>
      <c r="E6" s="1"/>
      <c r="F6" s="1"/>
      <c r="G6" s="1"/>
      <c r="H6" s="1"/>
      <c r="I6" s="3"/>
      <c r="J6" s="1"/>
      <c r="K6" s="1"/>
      <c r="L6" s="1"/>
      <c r="M6" s="1"/>
      <c r="N6" s="1"/>
      <c r="O6" s="1"/>
      <c r="P6" s="1"/>
      <c r="Q6" s="1" t="s">
        <v>5</v>
      </c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 t="s">
        <v>6</v>
      </c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</row>
    <row r="8" spans="1:29">
      <c r="A8" s="196" t="s">
        <v>7</v>
      </c>
      <c r="B8" s="197"/>
      <c r="C8" s="208" t="s">
        <v>8</v>
      </c>
      <c r="D8" s="196" t="s">
        <v>9</v>
      </c>
      <c r="E8" s="197"/>
      <c r="F8" s="196" t="s">
        <v>10</v>
      </c>
      <c r="G8" s="197"/>
      <c r="H8" s="196" t="s">
        <v>11</v>
      </c>
      <c r="I8" s="197"/>
      <c r="J8" s="202" t="s">
        <v>12</v>
      </c>
      <c r="K8" s="203"/>
      <c r="L8" s="202" t="s">
        <v>13</v>
      </c>
      <c r="M8" s="203"/>
      <c r="N8" s="202" t="s">
        <v>14</v>
      </c>
      <c r="O8" s="203"/>
      <c r="P8" s="196" t="s">
        <v>15</v>
      </c>
      <c r="Q8" s="197"/>
      <c r="R8" s="202" t="s">
        <v>16</v>
      </c>
      <c r="S8" s="203"/>
      <c r="T8" s="196" t="s">
        <v>17</v>
      </c>
      <c r="U8" s="197"/>
      <c r="V8" s="202" t="s">
        <v>18</v>
      </c>
      <c r="W8" s="203"/>
      <c r="X8" s="196" t="s">
        <v>19</v>
      </c>
      <c r="Y8" s="197"/>
      <c r="Z8" s="196" t="s">
        <v>20</v>
      </c>
      <c r="AA8" s="197"/>
      <c r="AB8" s="5"/>
      <c r="AC8" s="5"/>
    </row>
    <row r="9" spans="1:29">
      <c r="A9" s="206"/>
      <c r="B9" s="207"/>
      <c r="C9" s="209"/>
      <c r="D9" s="198"/>
      <c r="E9" s="199"/>
      <c r="F9" s="198"/>
      <c r="G9" s="199"/>
      <c r="H9" s="198"/>
      <c r="I9" s="199"/>
      <c r="J9" s="204"/>
      <c r="K9" s="205"/>
      <c r="L9" s="204"/>
      <c r="M9" s="205"/>
      <c r="N9" s="204"/>
      <c r="O9" s="205"/>
      <c r="P9" s="198"/>
      <c r="Q9" s="199"/>
      <c r="R9" s="204"/>
      <c r="S9" s="205"/>
      <c r="T9" s="198"/>
      <c r="U9" s="199"/>
      <c r="V9" s="204"/>
      <c r="W9" s="205"/>
      <c r="X9" s="198"/>
      <c r="Y9" s="199"/>
      <c r="Z9" s="198"/>
      <c r="AA9" s="199"/>
      <c r="AB9" s="8" t="s">
        <v>21</v>
      </c>
      <c r="AC9" s="8" t="s">
        <v>22</v>
      </c>
    </row>
    <row r="10" spans="1:29">
      <c r="A10" s="206"/>
      <c r="B10" s="207"/>
      <c r="C10" s="209"/>
      <c r="D10" s="9" t="s">
        <v>23</v>
      </c>
      <c r="E10" s="9"/>
      <c r="F10" s="9" t="s">
        <v>23</v>
      </c>
      <c r="G10" s="9"/>
      <c r="H10" s="9" t="s">
        <v>23</v>
      </c>
      <c r="I10" s="9"/>
      <c r="J10" s="9"/>
      <c r="K10" s="10"/>
      <c r="L10" s="9"/>
      <c r="M10" s="11"/>
      <c r="N10" s="9"/>
      <c r="O10" s="11"/>
      <c r="P10" s="11" t="s">
        <v>23</v>
      </c>
      <c r="Q10" s="9"/>
      <c r="R10" s="9"/>
      <c r="S10" s="9"/>
      <c r="T10" s="9" t="s">
        <v>23</v>
      </c>
      <c r="U10" s="9"/>
      <c r="V10" s="9"/>
      <c r="W10" s="9"/>
      <c r="X10" s="9" t="s">
        <v>23</v>
      </c>
      <c r="Y10" s="9"/>
      <c r="Z10" s="9" t="s">
        <v>23</v>
      </c>
      <c r="AA10" s="10"/>
      <c r="AB10" s="8" t="s">
        <v>24</v>
      </c>
      <c r="AC10" s="8" t="s">
        <v>25</v>
      </c>
    </row>
    <row r="11" spans="1:29">
      <c r="A11" s="198"/>
      <c r="B11" s="199"/>
      <c r="C11" s="210"/>
      <c r="D11" s="9" t="s">
        <v>26</v>
      </c>
      <c r="E11" s="1" t="s">
        <v>27</v>
      </c>
      <c r="F11" s="9" t="s">
        <v>26</v>
      </c>
      <c r="G11" s="1" t="s">
        <v>27</v>
      </c>
      <c r="H11" s="9" t="s">
        <v>26</v>
      </c>
      <c r="I11" s="1" t="s">
        <v>27</v>
      </c>
      <c r="J11" s="9" t="s">
        <v>26</v>
      </c>
      <c r="K11" s="1" t="s">
        <v>27</v>
      </c>
      <c r="L11" s="9" t="s">
        <v>26</v>
      </c>
      <c r="M11" s="1" t="s">
        <v>27</v>
      </c>
      <c r="N11" s="9" t="s">
        <v>26</v>
      </c>
      <c r="O11" s="1" t="s">
        <v>27</v>
      </c>
      <c r="P11" s="9" t="s">
        <v>26</v>
      </c>
      <c r="Q11" s="1" t="s">
        <v>27</v>
      </c>
      <c r="R11" s="9" t="s">
        <v>26</v>
      </c>
      <c r="S11" s="1" t="s">
        <v>27</v>
      </c>
      <c r="T11" s="9" t="s">
        <v>26</v>
      </c>
      <c r="U11" s="1" t="s">
        <v>27</v>
      </c>
      <c r="V11" s="9" t="s">
        <v>26</v>
      </c>
      <c r="W11" s="1" t="s">
        <v>27</v>
      </c>
      <c r="X11" s="9" t="s">
        <v>26</v>
      </c>
      <c r="Y11" s="1" t="s">
        <v>27</v>
      </c>
      <c r="Z11" s="9" t="s">
        <v>26</v>
      </c>
      <c r="AA11" s="1" t="s">
        <v>27</v>
      </c>
      <c r="AB11" s="12" t="s">
        <v>28</v>
      </c>
      <c r="AC11" s="12" t="s">
        <v>29</v>
      </c>
    </row>
    <row r="12" spans="1:29">
      <c r="A12" s="10">
        <v>1</v>
      </c>
      <c r="B12" s="11"/>
      <c r="C12" s="9">
        <v>2</v>
      </c>
      <c r="D12" s="9">
        <v>3</v>
      </c>
      <c r="E12" s="9">
        <v>4</v>
      </c>
      <c r="F12" s="9">
        <v>5</v>
      </c>
      <c r="G12" s="9">
        <v>6</v>
      </c>
      <c r="H12" s="9">
        <v>7</v>
      </c>
      <c r="I12" s="9">
        <v>8</v>
      </c>
      <c r="J12" s="9">
        <v>9</v>
      </c>
      <c r="K12" s="9">
        <v>10</v>
      </c>
      <c r="L12" s="9">
        <v>11</v>
      </c>
      <c r="M12" s="9">
        <v>12</v>
      </c>
      <c r="N12" s="9">
        <v>13</v>
      </c>
      <c r="O12" s="9">
        <v>14</v>
      </c>
      <c r="P12" s="9">
        <v>15</v>
      </c>
      <c r="Q12" s="9">
        <v>16</v>
      </c>
      <c r="R12" s="9">
        <v>17</v>
      </c>
      <c r="S12" s="9">
        <v>18</v>
      </c>
      <c r="T12" s="9">
        <v>19</v>
      </c>
      <c r="U12" s="9">
        <v>20</v>
      </c>
      <c r="V12" s="9">
        <v>21</v>
      </c>
      <c r="W12" s="9">
        <v>22</v>
      </c>
      <c r="X12" s="9">
        <v>23</v>
      </c>
      <c r="Y12" s="9">
        <v>24</v>
      </c>
      <c r="Z12" s="9">
        <v>25</v>
      </c>
      <c r="AA12" s="9">
        <v>26</v>
      </c>
      <c r="AB12" s="9">
        <v>27</v>
      </c>
      <c r="AC12" s="9">
        <v>28</v>
      </c>
    </row>
    <row r="13" spans="1:29">
      <c r="A13" s="13" t="s">
        <v>30</v>
      </c>
      <c r="B13" s="14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6"/>
    </row>
    <row r="14" spans="1:29">
      <c r="A14" s="200" t="s">
        <v>31</v>
      </c>
      <c r="B14" s="201"/>
      <c r="C14" s="12" t="s">
        <v>32</v>
      </c>
      <c r="D14" s="17">
        <v>160</v>
      </c>
      <c r="E14" s="17">
        <v>163</v>
      </c>
      <c r="F14" s="17">
        <v>284</v>
      </c>
      <c r="G14" s="17">
        <v>289</v>
      </c>
      <c r="H14" s="17">
        <v>29</v>
      </c>
      <c r="I14" s="17">
        <v>29</v>
      </c>
      <c r="J14" s="17">
        <v>64</v>
      </c>
      <c r="K14" s="17">
        <v>65</v>
      </c>
      <c r="L14" s="17">
        <v>80</v>
      </c>
      <c r="M14" s="17">
        <v>81</v>
      </c>
      <c r="N14" s="17">
        <v>28</v>
      </c>
      <c r="O14" s="17">
        <v>29</v>
      </c>
      <c r="P14" s="17">
        <v>5848</v>
      </c>
      <c r="Q14" s="17">
        <v>5968</v>
      </c>
      <c r="R14" s="17">
        <v>4996</v>
      </c>
      <c r="S14" s="17">
        <v>5097</v>
      </c>
      <c r="T14" s="17">
        <v>11318</v>
      </c>
      <c r="U14" s="17">
        <v>11549</v>
      </c>
      <c r="V14" s="17">
        <v>5418</v>
      </c>
      <c r="W14" s="17">
        <v>5436</v>
      </c>
      <c r="X14" s="17">
        <v>4911</v>
      </c>
      <c r="Y14" s="17">
        <v>4940</v>
      </c>
      <c r="Z14" s="17">
        <v>33136</v>
      </c>
      <c r="AA14" s="17">
        <v>33646</v>
      </c>
      <c r="AB14" s="18">
        <v>510</v>
      </c>
      <c r="AC14" s="19">
        <v>1.52</v>
      </c>
    </row>
    <row r="15" spans="1:29">
      <c r="A15" s="200" t="s">
        <v>33</v>
      </c>
      <c r="B15" s="201"/>
      <c r="C15" s="9" t="s">
        <v>34</v>
      </c>
      <c r="D15" s="17">
        <f t="shared" ref="D15:Y15" si="0">D14*D16/1000</f>
        <v>522</v>
      </c>
      <c r="E15" s="17">
        <f t="shared" si="0"/>
        <v>532.03200000000004</v>
      </c>
      <c r="F15" s="17">
        <f t="shared" si="0"/>
        <v>932</v>
      </c>
      <c r="G15" s="17">
        <f t="shared" si="0"/>
        <v>947.92</v>
      </c>
      <c r="H15" s="17">
        <f t="shared" si="0"/>
        <v>74.000000000000014</v>
      </c>
      <c r="I15" s="17">
        <f t="shared" si="0"/>
        <v>75</v>
      </c>
      <c r="J15" s="17">
        <f t="shared" si="0"/>
        <v>144</v>
      </c>
      <c r="K15" s="17">
        <f t="shared" si="0"/>
        <v>145.92500000000001</v>
      </c>
      <c r="L15" s="17">
        <f t="shared" si="0"/>
        <v>208</v>
      </c>
      <c r="M15" s="17">
        <f t="shared" si="0"/>
        <v>209.79</v>
      </c>
      <c r="N15" s="17">
        <f t="shared" si="0"/>
        <v>69</v>
      </c>
      <c r="O15" s="17">
        <f t="shared" si="0"/>
        <v>70.47</v>
      </c>
      <c r="P15" s="17">
        <f t="shared" si="0"/>
        <v>14763.999999999998</v>
      </c>
      <c r="Q15" s="17">
        <f t="shared" si="0"/>
        <v>15069.2</v>
      </c>
      <c r="R15" s="17">
        <f t="shared" si="0"/>
        <v>12386</v>
      </c>
      <c r="S15" s="17">
        <f t="shared" si="0"/>
        <v>12630.366</v>
      </c>
      <c r="T15" s="17">
        <f t="shared" si="0"/>
        <v>25570</v>
      </c>
      <c r="U15" s="17">
        <f t="shared" si="0"/>
        <v>26360</v>
      </c>
      <c r="V15" s="17">
        <f t="shared" si="0"/>
        <v>11990.999999999998</v>
      </c>
      <c r="W15" s="17">
        <f t="shared" si="0"/>
        <v>12057.048000000001</v>
      </c>
      <c r="X15" s="17">
        <f t="shared" si="0"/>
        <v>10793</v>
      </c>
      <c r="Y15" s="17">
        <f t="shared" si="0"/>
        <v>10868</v>
      </c>
      <c r="Z15" s="17">
        <v>77453</v>
      </c>
      <c r="AA15" s="17">
        <v>78966</v>
      </c>
      <c r="AB15" s="18">
        <v>1513</v>
      </c>
      <c r="AC15" s="19">
        <v>1.92</v>
      </c>
    </row>
    <row r="16" spans="1:29">
      <c r="A16" s="20"/>
      <c r="B16" s="21"/>
      <c r="C16" s="9" t="s">
        <v>35</v>
      </c>
      <c r="D16" s="17">
        <v>3262.5</v>
      </c>
      <c r="E16" s="17">
        <v>3264</v>
      </c>
      <c r="F16" s="17">
        <v>3281.6901408450703</v>
      </c>
      <c r="G16" s="17">
        <v>3280</v>
      </c>
      <c r="H16" s="17">
        <v>2551.7241379310349</v>
      </c>
      <c r="I16" s="17">
        <v>2586.2068965517242</v>
      </c>
      <c r="J16" s="17">
        <v>2250</v>
      </c>
      <c r="K16" s="17">
        <v>2245</v>
      </c>
      <c r="L16" s="17">
        <v>2600</v>
      </c>
      <c r="M16" s="17">
        <v>2590</v>
      </c>
      <c r="N16" s="17">
        <v>2464.2857142857142</v>
      </c>
      <c r="O16" s="17">
        <v>2430</v>
      </c>
      <c r="P16" s="17">
        <v>2524.6238030095756</v>
      </c>
      <c r="Q16" s="17">
        <v>2525</v>
      </c>
      <c r="R16" s="17">
        <v>2479.1833466773419</v>
      </c>
      <c r="S16" s="17">
        <v>2478</v>
      </c>
      <c r="T16" s="17">
        <v>2259.2330800494788</v>
      </c>
      <c r="U16" s="17">
        <v>2282.4486968568708</v>
      </c>
      <c r="V16" s="17">
        <v>2213.1782945736431</v>
      </c>
      <c r="W16" s="17">
        <v>2218</v>
      </c>
      <c r="X16" s="17">
        <v>2197.719405416412</v>
      </c>
      <c r="Y16" s="17">
        <v>2200</v>
      </c>
      <c r="Z16" s="17">
        <v>2337</v>
      </c>
      <c r="AA16" s="17">
        <v>2347</v>
      </c>
      <c r="AB16" s="18">
        <v>10</v>
      </c>
      <c r="AC16" s="19">
        <v>0.41</v>
      </c>
    </row>
    <row r="17" spans="1:29">
      <c r="A17" s="13" t="s">
        <v>36</v>
      </c>
      <c r="B17" s="14"/>
      <c r="C17" s="9" t="s">
        <v>32</v>
      </c>
      <c r="D17" s="17">
        <v>9286</v>
      </c>
      <c r="E17" s="17">
        <v>9313</v>
      </c>
      <c r="F17" s="17">
        <v>5439</v>
      </c>
      <c r="G17" s="17">
        <v>5455</v>
      </c>
      <c r="H17" s="17">
        <v>5984</v>
      </c>
      <c r="I17" s="17">
        <v>5999</v>
      </c>
      <c r="J17" s="17">
        <v>1724</v>
      </c>
      <c r="K17" s="17">
        <v>1731</v>
      </c>
      <c r="L17" s="17">
        <v>7938</v>
      </c>
      <c r="M17" s="17">
        <v>7953</v>
      </c>
      <c r="N17" s="17">
        <v>4347</v>
      </c>
      <c r="O17" s="17">
        <v>4357</v>
      </c>
      <c r="P17" s="17">
        <v>3163</v>
      </c>
      <c r="Q17" s="17">
        <v>3165</v>
      </c>
      <c r="R17" s="17">
        <v>3691</v>
      </c>
      <c r="S17" s="17">
        <v>3705</v>
      </c>
      <c r="T17" s="17">
        <v>11361</v>
      </c>
      <c r="U17" s="17">
        <v>11404</v>
      </c>
      <c r="V17" s="17">
        <v>7384</v>
      </c>
      <c r="W17" s="17">
        <v>7405</v>
      </c>
      <c r="X17" s="17">
        <v>3353</v>
      </c>
      <c r="Y17" s="17">
        <v>3375</v>
      </c>
      <c r="Z17" s="17">
        <v>63670</v>
      </c>
      <c r="AA17" s="17">
        <v>63862</v>
      </c>
      <c r="AB17" s="18">
        <v>192</v>
      </c>
      <c r="AC17" s="19">
        <v>0.3</v>
      </c>
    </row>
    <row r="18" spans="1:29">
      <c r="A18" s="22" t="s">
        <v>37</v>
      </c>
      <c r="B18" s="23"/>
      <c r="C18" s="9" t="s">
        <v>34</v>
      </c>
      <c r="D18" s="17">
        <v>31372</v>
      </c>
      <c r="E18" s="17">
        <f>E17*E19/1000</f>
        <v>31524.505000000001</v>
      </c>
      <c r="F18" s="17">
        <v>12554</v>
      </c>
      <c r="G18" s="17">
        <f>G17*G19/1000</f>
        <v>12546.5</v>
      </c>
      <c r="H18" s="17">
        <v>11013</v>
      </c>
      <c r="I18" s="17">
        <f>I17*I19/1000</f>
        <v>11068.155000000001</v>
      </c>
      <c r="J18" s="17">
        <v>3186</v>
      </c>
      <c r="K18" s="17">
        <f>K17*K19/1000</f>
        <v>3202.35</v>
      </c>
      <c r="L18" s="17">
        <v>17215</v>
      </c>
      <c r="M18" s="17">
        <f>M17*M19/1000</f>
        <v>17297.775000000001</v>
      </c>
      <c r="N18" s="17">
        <v>9063</v>
      </c>
      <c r="O18" s="17">
        <f>O19*O17/1000</f>
        <v>9106.1299999999992</v>
      </c>
      <c r="P18" s="17">
        <v>5938</v>
      </c>
      <c r="Q18" s="17">
        <f>Q17*Q19/1000</f>
        <v>6013.5</v>
      </c>
      <c r="R18" s="17">
        <v>7911</v>
      </c>
      <c r="S18" s="17">
        <f>S17*S19/1000</f>
        <v>7965.75</v>
      </c>
      <c r="T18" s="17">
        <v>33303</v>
      </c>
      <c r="U18" s="17">
        <f>U17*U19/1000</f>
        <v>33983.919999999998</v>
      </c>
      <c r="V18" s="17">
        <v>21226</v>
      </c>
      <c r="W18" s="17">
        <f>W17*W19/1000</f>
        <v>21437.474999999999</v>
      </c>
      <c r="X18" s="17">
        <v>7941</v>
      </c>
      <c r="Y18" s="17">
        <f>Y17*Y19/1000</f>
        <v>8032.5</v>
      </c>
      <c r="Z18" s="17">
        <v>160722</v>
      </c>
      <c r="AA18" s="17">
        <v>162179</v>
      </c>
      <c r="AB18" s="18">
        <v>1457</v>
      </c>
      <c r="AC18" s="19">
        <v>0.9</v>
      </c>
    </row>
    <row r="19" spans="1:29">
      <c r="A19" s="20"/>
      <c r="B19" s="21"/>
      <c r="C19" s="9" t="s">
        <v>35</v>
      </c>
      <c r="D19" s="17">
        <v>3378.41912556537</v>
      </c>
      <c r="E19" s="17">
        <v>3385</v>
      </c>
      <c r="F19" s="17">
        <v>2308.1448795734509</v>
      </c>
      <c r="G19" s="17">
        <v>2300</v>
      </c>
      <c r="H19" s="17">
        <v>1840.407754010695</v>
      </c>
      <c r="I19" s="17">
        <v>1845</v>
      </c>
      <c r="J19" s="17">
        <v>1848.0278422273782</v>
      </c>
      <c r="K19" s="17">
        <v>1850</v>
      </c>
      <c r="L19" s="17">
        <v>2168.6822877299064</v>
      </c>
      <c r="M19" s="17">
        <v>2175</v>
      </c>
      <c r="N19" s="17">
        <v>2084.8861283643892</v>
      </c>
      <c r="O19" s="17">
        <v>2090</v>
      </c>
      <c r="P19" s="17">
        <v>1877.3316471704079</v>
      </c>
      <c r="Q19" s="17">
        <v>1900</v>
      </c>
      <c r="R19" s="17">
        <v>2143.3215930642104</v>
      </c>
      <c r="S19" s="17">
        <v>2150</v>
      </c>
      <c r="T19" s="17">
        <v>2931.3440718246634</v>
      </c>
      <c r="U19" s="17">
        <v>2980</v>
      </c>
      <c r="V19" s="17">
        <v>2874.593716143012</v>
      </c>
      <c r="W19" s="17">
        <v>2895</v>
      </c>
      <c r="X19" s="17">
        <v>2368.3268714583955</v>
      </c>
      <c r="Y19" s="17">
        <v>2380</v>
      </c>
      <c r="Z19" s="17">
        <v>2524</v>
      </c>
      <c r="AA19" s="17">
        <v>2540</v>
      </c>
      <c r="AB19" s="18">
        <v>15</v>
      </c>
      <c r="AC19" s="19">
        <v>0.6</v>
      </c>
    </row>
    <row r="20" spans="1:29">
      <c r="A20" s="13" t="s">
        <v>38</v>
      </c>
      <c r="B20" s="14"/>
      <c r="C20" s="9" t="s">
        <v>32</v>
      </c>
      <c r="D20" s="17">
        <v>1587</v>
      </c>
      <c r="E20" s="17">
        <v>1594</v>
      </c>
      <c r="F20" s="17">
        <v>2095</v>
      </c>
      <c r="G20" s="17">
        <v>2106</v>
      </c>
      <c r="H20" s="17">
        <v>3083</v>
      </c>
      <c r="I20" s="17">
        <v>3092</v>
      </c>
      <c r="J20" s="17">
        <v>1364</v>
      </c>
      <c r="K20" s="17">
        <v>1368</v>
      </c>
      <c r="L20" s="17">
        <v>2855</v>
      </c>
      <c r="M20" s="17">
        <v>2864</v>
      </c>
      <c r="N20" s="17">
        <v>350</v>
      </c>
      <c r="O20" s="17">
        <v>354</v>
      </c>
      <c r="P20" s="17">
        <v>794</v>
      </c>
      <c r="Q20" s="17">
        <v>800</v>
      </c>
      <c r="R20" s="17">
        <v>294</v>
      </c>
      <c r="S20" s="17">
        <v>295</v>
      </c>
      <c r="T20" s="17">
        <v>3141</v>
      </c>
      <c r="U20" s="17">
        <v>3149</v>
      </c>
      <c r="V20" s="17">
        <v>1490</v>
      </c>
      <c r="W20" s="17">
        <v>1494</v>
      </c>
      <c r="X20" s="17">
        <v>1003</v>
      </c>
      <c r="Y20" s="17">
        <v>1012</v>
      </c>
      <c r="Z20" s="17">
        <v>18056</v>
      </c>
      <c r="AA20" s="17">
        <v>18128</v>
      </c>
      <c r="AB20" s="18">
        <v>72</v>
      </c>
      <c r="AC20" s="19">
        <v>0.4</v>
      </c>
    </row>
    <row r="21" spans="1:29">
      <c r="A21" s="22"/>
      <c r="B21" s="23"/>
      <c r="C21" s="9" t="s">
        <v>34</v>
      </c>
      <c r="D21" s="17">
        <v>5078</v>
      </c>
      <c r="E21" s="17">
        <f>E20*E22/1000</f>
        <v>5132.68</v>
      </c>
      <c r="F21" s="17">
        <v>6992</v>
      </c>
      <c r="G21" s="17">
        <f>G22*G20/1000</f>
        <v>7034.04</v>
      </c>
      <c r="H21" s="17">
        <v>5943</v>
      </c>
      <c r="I21" s="17">
        <f>I20*I22/1000</f>
        <v>5998.48</v>
      </c>
      <c r="J21" s="17">
        <v>2282</v>
      </c>
      <c r="K21" s="17">
        <f>K22*K20/1000</f>
        <v>2298.2399999999998</v>
      </c>
      <c r="L21" s="17">
        <v>5315</v>
      </c>
      <c r="M21" s="17">
        <f>M20*M22/1000</f>
        <v>5355.68</v>
      </c>
      <c r="N21" s="17">
        <v>787</v>
      </c>
      <c r="O21" s="17">
        <f>O20*O22/1000</f>
        <v>796.14599999999996</v>
      </c>
      <c r="P21" s="17">
        <v>1562</v>
      </c>
      <c r="Q21" s="17">
        <f>Q20*Q22/1000</f>
        <v>1576</v>
      </c>
      <c r="R21" s="17">
        <v>561</v>
      </c>
      <c r="S21" s="17">
        <f>S20*S22/1000</f>
        <v>563.45000000000005</v>
      </c>
      <c r="T21" s="17">
        <v>7356</v>
      </c>
      <c r="U21" s="17">
        <f>U20*U22/1000</f>
        <v>7400.15</v>
      </c>
      <c r="V21" s="17">
        <v>3609</v>
      </c>
      <c r="W21" s="17">
        <f>W20*W22/1000</f>
        <v>3618.4679999999998</v>
      </c>
      <c r="X21" s="17">
        <v>1757</v>
      </c>
      <c r="Y21" s="17">
        <f>Y20*Y22/1000</f>
        <v>1771</v>
      </c>
      <c r="Z21" s="17">
        <v>41242</v>
      </c>
      <c r="AA21" s="17">
        <v>41544</v>
      </c>
      <c r="AB21" s="18">
        <v>302</v>
      </c>
      <c r="AC21" s="19">
        <v>0.73</v>
      </c>
    </row>
    <row r="22" spans="1:29">
      <c r="A22" s="20"/>
      <c r="B22" s="21"/>
      <c r="C22" s="9" t="s">
        <v>35</v>
      </c>
      <c r="D22" s="17">
        <v>3199.7479521109012</v>
      </c>
      <c r="E22" s="17">
        <v>3220</v>
      </c>
      <c r="F22" s="17">
        <v>3337.4701670644395</v>
      </c>
      <c r="G22" s="17">
        <v>3340</v>
      </c>
      <c r="H22" s="17">
        <v>1927.6678559844306</v>
      </c>
      <c r="I22" s="17">
        <v>1940</v>
      </c>
      <c r="J22" s="17">
        <v>1673.0205278592375</v>
      </c>
      <c r="K22" s="17">
        <v>1680</v>
      </c>
      <c r="L22" s="17">
        <v>1861.646234676007</v>
      </c>
      <c r="M22" s="17">
        <v>1870</v>
      </c>
      <c r="N22" s="17">
        <v>2248.5714285714284</v>
      </c>
      <c r="O22" s="17">
        <v>2249</v>
      </c>
      <c r="P22" s="17">
        <v>1967.2544080604534</v>
      </c>
      <c r="Q22" s="17">
        <v>1970</v>
      </c>
      <c r="R22" s="17">
        <v>1908.1632653061224</v>
      </c>
      <c r="S22" s="17">
        <v>1910</v>
      </c>
      <c r="T22" s="17">
        <v>2341.9293218720154</v>
      </c>
      <c r="U22" s="17">
        <v>2350</v>
      </c>
      <c r="V22" s="17">
        <v>2422.1476510067114</v>
      </c>
      <c r="W22" s="17">
        <v>2422</v>
      </c>
      <c r="X22" s="17">
        <v>1751.7447657028913</v>
      </c>
      <c r="Y22" s="17">
        <v>1750</v>
      </c>
      <c r="Z22" s="17">
        <v>2284</v>
      </c>
      <c r="AA22" s="17">
        <v>2292</v>
      </c>
      <c r="AB22" s="18">
        <v>8</v>
      </c>
      <c r="AC22" s="19">
        <v>0.33</v>
      </c>
    </row>
    <row r="23" spans="1:29">
      <c r="A23" s="13" t="s">
        <v>39</v>
      </c>
      <c r="B23" s="14"/>
      <c r="C23" s="9" t="s">
        <v>32</v>
      </c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>
        <v>72</v>
      </c>
      <c r="Q23" s="17">
        <v>73</v>
      </c>
      <c r="R23" s="17">
        <v>48</v>
      </c>
      <c r="S23" s="17">
        <v>48</v>
      </c>
      <c r="T23" s="17">
        <v>579</v>
      </c>
      <c r="U23" s="17">
        <v>591</v>
      </c>
      <c r="V23" s="17">
        <v>317</v>
      </c>
      <c r="W23" s="17">
        <v>322</v>
      </c>
      <c r="X23" s="17">
        <v>137</v>
      </c>
      <c r="Y23" s="17">
        <v>139</v>
      </c>
      <c r="Z23" s="17">
        <v>1153</v>
      </c>
      <c r="AA23" s="17">
        <v>1173</v>
      </c>
      <c r="AB23" s="18">
        <v>20</v>
      </c>
      <c r="AC23" s="19">
        <v>1.71</v>
      </c>
    </row>
    <row r="24" spans="1:29">
      <c r="A24" s="22"/>
      <c r="B24" s="23"/>
      <c r="C24" s="9" t="s">
        <v>34</v>
      </c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>
        <v>71</v>
      </c>
      <c r="Q24" s="17">
        <f>Q25*Q23/1000</f>
        <v>71.540000000000006</v>
      </c>
      <c r="R24" s="17">
        <v>47</v>
      </c>
      <c r="S24" s="17">
        <v>48</v>
      </c>
      <c r="T24" s="17">
        <v>819</v>
      </c>
      <c r="U24" s="17">
        <f>U23*U25/1000</f>
        <v>833.31</v>
      </c>
      <c r="V24" s="17">
        <v>450</v>
      </c>
      <c r="W24" s="17">
        <f>W23*W25/1000</f>
        <v>457.24</v>
      </c>
      <c r="X24" s="17">
        <v>106</v>
      </c>
      <c r="Y24" s="17">
        <f>Y23*Y25/1000</f>
        <v>107.03</v>
      </c>
      <c r="Z24" s="17">
        <v>1493</v>
      </c>
      <c r="AA24" s="17">
        <v>1517</v>
      </c>
      <c r="AB24" s="18">
        <v>24</v>
      </c>
      <c r="AC24" s="19">
        <v>1.59</v>
      </c>
    </row>
    <row r="25" spans="1:29">
      <c r="A25" s="20"/>
      <c r="B25" s="21"/>
      <c r="C25" s="9" t="s">
        <v>35</v>
      </c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>
        <v>986.1111111111112</v>
      </c>
      <c r="Q25" s="17">
        <v>980</v>
      </c>
      <c r="R25" s="17">
        <v>979.16666666666663</v>
      </c>
      <c r="S25" s="17">
        <v>1000</v>
      </c>
      <c r="T25" s="17">
        <v>1414.5077720207253</v>
      </c>
      <c r="U25" s="17">
        <v>1410</v>
      </c>
      <c r="V25" s="17">
        <v>1419.5583596214512</v>
      </c>
      <c r="W25" s="17">
        <v>1420</v>
      </c>
      <c r="X25" s="17">
        <v>773.72262773722628</v>
      </c>
      <c r="Y25" s="17">
        <v>770</v>
      </c>
      <c r="Z25" s="17">
        <v>1295</v>
      </c>
      <c r="AA25" s="17">
        <v>1293</v>
      </c>
      <c r="AB25" s="18">
        <v>-2</v>
      </c>
      <c r="AC25" s="19">
        <v>-0.12</v>
      </c>
    </row>
    <row r="26" spans="1:29">
      <c r="A26" s="13" t="s">
        <v>40</v>
      </c>
      <c r="B26" s="14"/>
      <c r="C26" s="9" t="s">
        <v>32</v>
      </c>
      <c r="D26" s="17">
        <v>244</v>
      </c>
      <c r="E26" s="17">
        <v>260</v>
      </c>
      <c r="F26" s="17">
        <v>350</v>
      </c>
      <c r="G26" s="17">
        <v>374</v>
      </c>
      <c r="H26" s="17">
        <v>44</v>
      </c>
      <c r="I26" s="17">
        <v>45</v>
      </c>
      <c r="J26" s="17">
        <v>5</v>
      </c>
      <c r="K26" s="17">
        <v>6</v>
      </c>
      <c r="L26" s="17">
        <v>593</v>
      </c>
      <c r="M26" s="17">
        <v>625</v>
      </c>
      <c r="N26" s="17">
        <v>62</v>
      </c>
      <c r="O26" s="17">
        <v>73</v>
      </c>
      <c r="P26" s="17">
        <v>93</v>
      </c>
      <c r="Q26" s="17">
        <v>99</v>
      </c>
      <c r="R26" s="17">
        <v>102</v>
      </c>
      <c r="S26" s="17">
        <v>108</v>
      </c>
      <c r="T26" s="17">
        <v>136</v>
      </c>
      <c r="U26" s="17">
        <v>146</v>
      </c>
      <c r="V26" s="17">
        <v>88</v>
      </c>
      <c r="W26" s="17">
        <v>94</v>
      </c>
      <c r="X26" s="17">
        <v>18</v>
      </c>
      <c r="Y26" s="17">
        <v>20</v>
      </c>
      <c r="Z26" s="167">
        <v>1735</v>
      </c>
      <c r="AA26" s="17">
        <v>1850</v>
      </c>
      <c r="AB26" s="18">
        <v>115</v>
      </c>
      <c r="AC26" s="19">
        <v>6.22</v>
      </c>
    </row>
    <row r="27" spans="1:29">
      <c r="A27" s="22" t="s">
        <v>41</v>
      </c>
      <c r="B27" s="23"/>
      <c r="C27" s="9" t="s">
        <v>34</v>
      </c>
      <c r="D27" s="17">
        <v>319</v>
      </c>
      <c r="E27" s="17">
        <f>E26*E28/1000</f>
        <v>325</v>
      </c>
      <c r="F27" s="17">
        <v>446</v>
      </c>
      <c r="G27" s="17">
        <f>G26*G28/1000</f>
        <v>448.8</v>
      </c>
      <c r="H27" s="17">
        <v>50</v>
      </c>
      <c r="I27" s="17">
        <f>I26*I28/1000</f>
        <v>50.4</v>
      </c>
      <c r="J27" s="17">
        <v>7.6</v>
      </c>
      <c r="K27" s="17">
        <f>K26*K28/1000</f>
        <v>8.4</v>
      </c>
      <c r="L27" s="17">
        <v>891</v>
      </c>
      <c r="M27" s="17">
        <f>M26*M28/1000</f>
        <v>906.25</v>
      </c>
      <c r="N27" s="17">
        <v>101</v>
      </c>
      <c r="O27" s="17">
        <f>O26*O28/1000</f>
        <v>108.04</v>
      </c>
      <c r="P27" s="17">
        <v>99</v>
      </c>
      <c r="Q27" s="17">
        <f>Q26*Q28/1000</f>
        <v>99.99</v>
      </c>
      <c r="R27" s="17">
        <v>113</v>
      </c>
      <c r="S27" s="17">
        <f>S26*S28/1000</f>
        <v>114.48</v>
      </c>
      <c r="T27" s="17">
        <v>832</v>
      </c>
      <c r="U27" s="17">
        <f>U26*U28/1000</f>
        <v>846.8</v>
      </c>
      <c r="V27" s="17">
        <v>543</v>
      </c>
      <c r="W27" s="17">
        <f>W26*W28/1000</f>
        <v>554.6</v>
      </c>
      <c r="X27" s="17">
        <v>37</v>
      </c>
      <c r="Y27" s="17">
        <f>Y26*Y28/1000</f>
        <v>40</v>
      </c>
      <c r="Z27" s="17">
        <v>3439</v>
      </c>
      <c r="AA27" s="17">
        <v>3503</v>
      </c>
      <c r="AB27" s="18">
        <v>64</v>
      </c>
      <c r="AC27" s="19">
        <v>1.83</v>
      </c>
    </row>
    <row r="28" spans="1:29">
      <c r="A28" s="20"/>
      <c r="B28" s="21"/>
      <c r="C28" s="9" t="s">
        <v>35</v>
      </c>
      <c r="D28" s="17">
        <v>1307.3770491803277</v>
      </c>
      <c r="E28" s="17">
        <v>1250</v>
      </c>
      <c r="F28" s="17">
        <v>1274.2857142857142</v>
      </c>
      <c r="G28" s="17">
        <v>1200</v>
      </c>
      <c r="H28" s="17">
        <v>1136.3636363636365</v>
      </c>
      <c r="I28" s="17">
        <v>1120</v>
      </c>
      <c r="J28" s="17">
        <v>1520</v>
      </c>
      <c r="K28" s="17">
        <v>1400</v>
      </c>
      <c r="L28" s="17">
        <v>1502.5295109612143</v>
      </c>
      <c r="M28" s="17">
        <v>1450</v>
      </c>
      <c r="N28" s="17">
        <v>1629.0322580645163</v>
      </c>
      <c r="O28" s="17">
        <v>1480</v>
      </c>
      <c r="P28" s="17">
        <v>1064.516129032258</v>
      </c>
      <c r="Q28" s="17">
        <v>1010</v>
      </c>
      <c r="R28" s="17">
        <v>1107.8431372549021</v>
      </c>
      <c r="S28" s="17">
        <v>1060</v>
      </c>
      <c r="T28" s="17">
        <v>6117.6470588235288</v>
      </c>
      <c r="U28" s="17">
        <v>5800</v>
      </c>
      <c r="V28" s="17">
        <v>6170.454545454546</v>
      </c>
      <c r="W28" s="17">
        <v>5900</v>
      </c>
      <c r="X28" s="17">
        <v>2055.5555555555552</v>
      </c>
      <c r="Y28" s="17">
        <v>2000</v>
      </c>
      <c r="Z28" s="17">
        <v>1982</v>
      </c>
      <c r="AA28" s="17">
        <v>1893</v>
      </c>
      <c r="AB28" s="18">
        <v>-89</v>
      </c>
      <c r="AC28" s="19">
        <v>-4.68</v>
      </c>
    </row>
    <row r="29" spans="1:29">
      <c r="A29" s="13" t="s">
        <v>42</v>
      </c>
      <c r="B29" s="14"/>
      <c r="C29" s="9" t="s">
        <v>32</v>
      </c>
      <c r="D29" s="17">
        <v>159</v>
      </c>
      <c r="E29" s="17">
        <v>162</v>
      </c>
      <c r="F29" s="17">
        <v>726</v>
      </c>
      <c r="G29" s="17">
        <v>742</v>
      </c>
      <c r="H29" s="17">
        <v>1148</v>
      </c>
      <c r="I29" s="17">
        <v>1173</v>
      </c>
      <c r="J29" s="17">
        <v>296</v>
      </c>
      <c r="K29" s="17">
        <v>320</v>
      </c>
      <c r="L29" s="17">
        <v>999</v>
      </c>
      <c r="M29" s="17">
        <v>1020</v>
      </c>
      <c r="N29" s="17">
        <v>182</v>
      </c>
      <c r="O29" s="17">
        <v>187</v>
      </c>
      <c r="P29" s="17">
        <v>220</v>
      </c>
      <c r="Q29" s="17">
        <v>225</v>
      </c>
      <c r="R29" s="17">
        <v>85</v>
      </c>
      <c r="S29" s="17">
        <v>88</v>
      </c>
      <c r="T29" s="17">
        <v>393</v>
      </c>
      <c r="U29" s="17">
        <v>404</v>
      </c>
      <c r="V29" s="17">
        <v>194</v>
      </c>
      <c r="W29" s="17">
        <v>197</v>
      </c>
      <c r="X29" s="17">
        <v>147</v>
      </c>
      <c r="Y29" s="17">
        <v>149</v>
      </c>
      <c r="Z29" s="17">
        <v>4549</v>
      </c>
      <c r="AA29" s="17">
        <v>4667</v>
      </c>
      <c r="AB29" s="18">
        <v>118</v>
      </c>
      <c r="AC29" s="19">
        <v>2.5299999999999998</v>
      </c>
    </row>
    <row r="30" spans="1:29">
      <c r="A30" s="22" t="s">
        <v>43</v>
      </c>
      <c r="B30" s="23"/>
      <c r="C30" s="9" t="s">
        <v>34</v>
      </c>
      <c r="D30" s="17">
        <v>1002</v>
      </c>
      <c r="E30" s="17">
        <v>1100</v>
      </c>
      <c r="F30" s="17">
        <v>3164</v>
      </c>
      <c r="G30" s="17">
        <v>3231</v>
      </c>
      <c r="H30" s="17">
        <v>4117</v>
      </c>
      <c r="I30" s="17">
        <v>4490</v>
      </c>
      <c r="J30" s="17">
        <v>987</v>
      </c>
      <c r="K30" s="17">
        <v>1056</v>
      </c>
      <c r="L30" s="17">
        <v>2982</v>
      </c>
      <c r="M30" s="17">
        <v>3201</v>
      </c>
      <c r="N30" s="17">
        <v>546</v>
      </c>
      <c r="O30" s="17">
        <v>598</v>
      </c>
      <c r="P30" s="17">
        <v>755</v>
      </c>
      <c r="Q30" s="17">
        <v>822</v>
      </c>
      <c r="R30" s="17">
        <v>294</v>
      </c>
      <c r="S30" s="17">
        <v>324</v>
      </c>
      <c r="T30" s="17">
        <v>1316</v>
      </c>
      <c r="U30" s="17">
        <v>1486</v>
      </c>
      <c r="V30" s="17">
        <v>724</v>
      </c>
      <c r="W30" s="17">
        <v>773</v>
      </c>
      <c r="X30" s="17">
        <v>534</v>
      </c>
      <c r="Y30" s="17">
        <v>584</v>
      </c>
      <c r="Z30" s="17">
        <v>16421</v>
      </c>
      <c r="AA30" s="17">
        <f>Y30+W30+U30+S30+Q30+O30+M30+K30+I30+G30+E30</f>
        <v>17665</v>
      </c>
      <c r="AB30" s="18">
        <f>AA30-Z30</f>
        <v>1244</v>
      </c>
      <c r="AC30" s="19">
        <f>AB30*100/Z30</f>
        <v>7.5756653066195723</v>
      </c>
    </row>
    <row r="31" spans="1:29">
      <c r="A31" s="20"/>
      <c r="B31" s="21"/>
      <c r="C31" s="9" t="s">
        <v>35</v>
      </c>
      <c r="D31" s="17">
        <v>6301.8867924528304</v>
      </c>
      <c r="E31" s="17">
        <f>E30/E29*1000</f>
        <v>6790.1234567901238</v>
      </c>
      <c r="F31" s="17">
        <v>4358.1267217630848</v>
      </c>
      <c r="G31" s="17">
        <f>G30/G29*1000</f>
        <v>4354.4474393531</v>
      </c>
      <c r="H31" s="17">
        <v>3586.2369337979094</v>
      </c>
      <c r="I31" s="17">
        <f>I30/I29*1000</f>
        <v>3827.7919863597613</v>
      </c>
      <c r="J31" s="17">
        <v>3334.4594594594596</v>
      </c>
      <c r="K31" s="17">
        <f>K30/K29*1000</f>
        <v>3300</v>
      </c>
      <c r="L31" s="17">
        <v>2984.9849849849852</v>
      </c>
      <c r="M31" s="17">
        <f>M30/M29*1000</f>
        <v>3138.2352941176468</v>
      </c>
      <c r="N31" s="17">
        <v>3000</v>
      </c>
      <c r="O31" s="17">
        <f>O30/O29*1000</f>
        <v>3197.860962566845</v>
      </c>
      <c r="P31" s="17">
        <v>3431.8181818181815</v>
      </c>
      <c r="Q31" s="17">
        <f>Q30/Q29*1000</f>
        <v>3653.3333333333335</v>
      </c>
      <c r="R31" s="17">
        <v>3458.8235294117649</v>
      </c>
      <c r="S31" s="17">
        <f>S30/S29*1000</f>
        <v>3681.8181818181815</v>
      </c>
      <c r="T31" s="17">
        <v>3348.6005089058522</v>
      </c>
      <c r="U31" s="17">
        <f>U30/U29*1000</f>
        <v>3678.2178217821784</v>
      </c>
      <c r="V31" s="17">
        <v>3731.9587628865979</v>
      </c>
      <c r="W31" s="17">
        <f>W30/W29*1000</f>
        <v>3923.8578680203045</v>
      </c>
      <c r="X31" s="17">
        <v>3632.6530612244896</v>
      </c>
      <c r="Y31" s="17">
        <f>Y30/Y29*1000</f>
        <v>3919.4630872483222</v>
      </c>
      <c r="Z31" s="17">
        <v>3610</v>
      </c>
      <c r="AA31" s="17">
        <f>AA30/AA29*1000</f>
        <v>3785.0867795157492</v>
      </c>
      <c r="AB31" s="18">
        <f>AA31-Z31</f>
        <v>175.08677951574919</v>
      </c>
      <c r="AC31" s="19">
        <f>AB31*100/Z31</f>
        <v>4.8500492940650748</v>
      </c>
    </row>
    <row r="32" spans="1:29">
      <c r="A32" s="13" t="s">
        <v>44</v>
      </c>
      <c r="B32" s="14"/>
      <c r="C32" s="9" t="s">
        <v>32</v>
      </c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24"/>
      <c r="P32" s="17">
        <v>1805</v>
      </c>
      <c r="Q32" s="17">
        <v>1795</v>
      </c>
      <c r="R32" s="17">
        <v>864</v>
      </c>
      <c r="S32" s="17">
        <v>860</v>
      </c>
      <c r="T32" s="17">
        <v>3976</v>
      </c>
      <c r="U32" s="17">
        <v>3966</v>
      </c>
      <c r="V32" s="17">
        <v>447</v>
      </c>
      <c r="W32" s="17">
        <v>438</v>
      </c>
      <c r="X32" s="17">
        <v>203</v>
      </c>
      <c r="Y32" s="17">
        <v>196</v>
      </c>
      <c r="Z32" s="17">
        <v>7295</v>
      </c>
      <c r="AA32" s="17">
        <v>7255</v>
      </c>
      <c r="AB32" s="18">
        <v>-40</v>
      </c>
      <c r="AC32" s="19">
        <v>-0.55000000000000004</v>
      </c>
    </row>
    <row r="33" spans="1:29">
      <c r="A33" s="22"/>
      <c r="B33" s="23"/>
      <c r="C33" s="9" t="s">
        <v>34</v>
      </c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24"/>
      <c r="P33" s="17">
        <f>P32*P34/170</f>
        <v>1726.4294117647059</v>
      </c>
      <c r="Q33" s="17">
        <v>1689</v>
      </c>
      <c r="R33" s="17">
        <f>R32*R34/170</f>
        <v>757.99999999999989</v>
      </c>
      <c r="S33" s="17">
        <v>769</v>
      </c>
      <c r="T33" s="17">
        <v>5569</v>
      </c>
      <c r="U33" s="17">
        <v>5412</v>
      </c>
      <c r="V33" s="17">
        <f>V32*V34/170</f>
        <v>619</v>
      </c>
      <c r="W33" s="17">
        <f>W32*W34/170</f>
        <v>595.16470588235291</v>
      </c>
      <c r="X33" s="17">
        <f>X32*X34/170</f>
        <v>256</v>
      </c>
      <c r="Y33" s="17">
        <v>242</v>
      </c>
      <c r="Z33" s="17">
        <v>8928</v>
      </c>
      <c r="AA33" s="17">
        <v>8708</v>
      </c>
      <c r="AB33" s="18">
        <v>-220</v>
      </c>
      <c r="AC33" s="19">
        <v>-2.5299999999999998</v>
      </c>
    </row>
    <row r="34" spans="1:29">
      <c r="A34" s="20"/>
      <c r="B34" s="21"/>
      <c r="C34" s="9" t="s">
        <v>35</v>
      </c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24"/>
      <c r="P34" s="17">
        <v>162.6</v>
      </c>
      <c r="Q34" s="17">
        <v>160</v>
      </c>
      <c r="R34" s="17">
        <v>149.1435185185185</v>
      </c>
      <c r="S34" s="17">
        <v>152</v>
      </c>
      <c r="T34" s="17">
        <v>238.11116700201205</v>
      </c>
      <c r="U34" s="17">
        <v>232</v>
      </c>
      <c r="V34" s="17">
        <v>235.41387024608503</v>
      </c>
      <c r="W34" s="17">
        <v>231</v>
      </c>
      <c r="X34" s="17">
        <v>214.38423645320196</v>
      </c>
      <c r="Y34" s="17">
        <v>210</v>
      </c>
      <c r="Z34" s="17">
        <v>208</v>
      </c>
      <c r="AA34" s="17">
        <v>204</v>
      </c>
      <c r="AB34" s="18">
        <v>-4</v>
      </c>
      <c r="AC34" s="19">
        <v>-1.97</v>
      </c>
    </row>
    <row r="35" spans="1:29">
      <c r="A35" s="13" t="s">
        <v>45</v>
      </c>
      <c r="B35" s="14"/>
      <c r="C35" s="9" t="s">
        <v>32</v>
      </c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24"/>
      <c r="P35" s="17">
        <v>47</v>
      </c>
      <c r="Q35" s="17">
        <v>48</v>
      </c>
      <c r="R35" s="17">
        <v>412</v>
      </c>
      <c r="S35" s="17">
        <v>413</v>
      </c>
      <c r="T35" s="17">
        <v>3935</v>
      </c>
      <c r="U35" s="17">
        <v>3937</v>
      </c>
      <c r="V35" s="17">
        <v>1750</v>
      </c>
      <c r="W35" s="17">
        <v>1751</v>
      </c>
      <c r="X35" s="17">
        <v>515</v>
      </c>
      <c r="Y35" s="17">
        <v>516</v>
      </c>
      <c r="Z35" s="17">
        <v>6659</v>
      </c>
      <c r="AA35" s="17">
        <v>6665</v>
      </c>
      <c r="AB35" s="18">
        <v>6</v>
      </c>
      <c r="AC35" s="19">
        <v>0.09</v>
      </c>
    </row>
    <row r="36" spans="1:29">
      <c r="A36" s="22"/>
      <c r="B36" s="23"/>
      <c r="C36" s="9" t="s">
        <v>34</v>
      </c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24"/>
      <c r="P36" s="17">
        <v>546</v>
      </c>
      <c r="Q36" s="17">
        <v>560</v>
      </c>
      <c r="R36" s="17">
        <v>4691</v>
      </c>
      <c r="S36" s="17">
        <v>4710</v>
      </c>
      <c r="T36" s="17">
        <v>41530</v>
      </c>
      <c r="U36" s="17">
        <v>41555</v>
      </c>
      <c r="V36" s="17">
        <v>18815</v>
      </c>
      <c r="W36" s="17">
        <v>18830</v>
      </c>
      <c r="X36" s="17">
        <v>2699</v>
      </c>
      <c r="Y36" s="17">
        <v>2710</v>
      </c>
      <c r="Z36" s="17">
        <v>68281</v>
      </c>
      <c r="AA36" s="17">
        <v>68365</v>
      </c>
      <c r="AB36" s="18">
        <v>84</v>
      </c>
      <c r="AC36" s="19">
        <v>0.12</v>
      </c>
    </row>
    <row r="37" spans="1:29">
      <c r="A37" s="20"/>
      <c r="B37" s="21"/>
      <c r="C37" s="9" t="s">
        <v>35</v>
      </c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24"/>
      <c r="P37" s="17">
        <v>2091</v>
      </c>
      <c r="Q37" s="17">
        <v>2100</v>
      </c>
      <c r="R37" s="17">
        <v>2049.4660194174758</v>
      </c>
      <c r="S37" s="17">
        <v>2053</v>
      </c>
      <c r="T37" s="17">
        <v>1899.7204574332909</v>
      </c>
      <c r="U37" s="17">
        <v>1900</v>
      </c>
      <c r="V37" s="17">
        <v>1935.2571428571428</v>
      </c>
      <c r="W37" s="17">
        <v>1936</v>
      </c>
      <c r="X37" s="17">
        <v>943.33980582524282</v>
      </c>
      <c r="Y37" s="17">
        <v>945</v>
      </c>
      <c r="Z37" s="17">
        <v>1846</v>
      </c>
      <c r="AA37" s="17">
        <v>1846</v>
      </c>
      <c r="AB37" s="18">
        <v>1</v>
      </c>
      <c r="AC37" s="19">
        <v>0.03</v>
      </c>
    </row>
    <row r="38" spans="1:29">
      <c r="A38" s="13" t="s">
        <v>46</v>
      </c>
      <c r="B38" s="14"/>
      <c r="C38" s="9" t="s">
        <v>32</v>
      </c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24"/>
      <c r="P38" s="17">
        <v>16</v>
      </c>
      <c r="Q38" s="17">
        <v>15</v>
      </c>
      <c r="R38" s="17">
        <v>47</v>
      </c>
      <c r="S38" s="17">
        <v>46</v>
      </c>
      <c r="T38" s="17">
        <v>2216</v>
      </c>
      <c r="U38" s="17">
        <v>2215</v>
      </c>
      <c r="V38" s="17">
        <v>1306</v>
      </c>
      <c r="W38" s="17">
        <v>1305</v>
      </c>
      <c r="X38" s="17">
        <v>884</v>
      </c>
      <c r="Y38" s="17">
        <v>883</v>
      </c>
      <c r="Z38" s="17">
        <v>4469</v>
      </c>
      <c r="AA38" s="17">
        <v>4464</v>
      </c>
      <c r="AB38" s="18">
        <v>-5</v>
      </c>
      <c r="AC38" s="19">
        <v>-0.11</v>
      </c>
    </row>
    <row r="39" spans="1:29">
      <c r="A39" s="22"/>
      <c r="B39" s="23"/>
      <c r="C39" s="9" t="s">
        <v>34</v>
      </c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24"/>
      <c r="P39" s="17">
        <v>98</v>
      </c>
      <c r="Q39" s="17">
        <v>102</v>
      </c>
      <c r="R39" s="17">
        <v>312</v>
      </c>
      <c r="S39" s="17">
        <v>318</v>
      </c>
      <c r="T39" s="17">
        <v>12688</v>
      </c>
      <c r="U39" s="17">
        <v>12710</v>
      </c>
      <c r="V39" s="17">
        <v>7883</v>
      </c>
      <c r="W39" s="17">
        <v>7885</v>
      </c>
      <c r="X39" s="17">
        <v>5282</v>
      </c>
      <c r="Y39" s="17">
        <v>5286</v>
      </c>
      <c r="Z39" s="17">
        <v>26263</v>
      </c>
      <c r="AA39" s="17">
        <v>26301</v>
      </c>
      <c r="AB39" s="18">
        <v>38</v>
      </c>
      <c r="AC39" s="19">
        <v>0.14000000000000001</v>
      </c>
    </row>
    <row r="40" spans="1:29">
      <c r="A40" s="20"/>
      <c r="B40" s="21"/>
      <c r="C40" s="9" t="s">
        <v>35</v>
      </c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24"/>
      <c r="P40" s="17">
        <v>1103</v>
      </c>
      <c r="Q40" s="17">
        <v>1224</v>
      </c>
      <c r="R40" s="17">
        <v>1194.8936170212767</v>
      </c>
      <c r="S40" s="17">
        <v>1244</v>
      </c>
      <c r="T40" s="17">
        <v>1030.6137184115523</v>
      </c>
      <c r="U40" s="17">
        <v>1033</v>
      </c>
      <c r="V40" s="17">
        <v>1086.4777947932619</v>
      </c>
      <c r="W40" s="17">
        <v>1088</v>
      </c>
      <c r="X40" s="17">
        <v>1075.5203619909503</v>
      </c>
      <c r="Y40" s="17">
        <v>1078</v>
      </c>
      <c r="Z40" s="17">
        <v>1058</v>
      </c>
      <c r="AA40" s="17">
        <v>1061</v>
      </c>
      <c r="AB40" s="18">
        <v>3</v>
      </c>
      <c r="AC40" s="19">
        <v>0.26</v>
      </c>
    </row>
    <row r="41" spans="1:29">
      <c r="A41" s="13" t="s">
        <v>47</v>
      </c>
      <c r="B41" s="14"/>
      <c r="C41" s="9" t="s">
        <v>32</v>
      </c>
      <c r="D41" s="17">
        <v>1027</v>
      </c>
      <c r="E41" s="17">
        <v>1030</v>
      </c>
      <c r="F41" s="17">
        <v>501</v>
      </c>
      <c r="G41" s="17">
        <v>503</v>
      </c>
      <c r="H41" s="17">
        <v>294</v>
      </c>
      <c r="I41" s="17">
        <v>296</v>
      </c>
      <c r="J41" s="17">
        <v>61</v>
      </c>
      <c r="K41" s="17">
        <v>62</v>
      </c>
      <c r="L41" s="17">
        <v>342</v>
      </c>
      <c r="M41" s="17">
        <v>344</v>
      </c>
      <c r="N41" s="17">
        <v>14</v>
      </c>
      <c r="O41" s="17">
        <v>14</v>
      </c>
      <c r="P41" s="17">
        <v>3226</v>
      </c>
      <c r="Q41" s="17">
        <v>3228</v>
      </c>
      <c r="R41" s="17">
        <v>1584</v>
      </c>
      <c r="S41" s="17">
        <v>1586</v>
      </c>
      <c r="T41" s="17">
        <v>2405</v>
      </c>
      <c r="U41" s="17">
        <v>2406</v>
      </c>
      <c r="V41" s="17">
        <v>192</v>
      </c>
      <c r="W41" s="17">
        <v>193</v>
      </c>
      <c r="X41" s="17">
        <v>265</v>
      </c>
      <c r="Y41" s="17">
        <v>267</v>
      </c>
      <c r="Z41" s="17">
        <v>9911</v>
      </c>
      <c r="AA41" s="17">
        <v>9929</v>
      </c>
      <c r="AB41" s="18">
        <v>18</v>
      </c>
      <c r="AC41" s="19">
        <v>0.18</v>
      </c>
    </row>
    <row r="42" spans="1:29">
      <c r="A42" s="22"/>
      <c r="B42" s="23"/>
      <c r="C42" s="9" t="s">
        <v>34</v>
      </c>
      <c r="D42" s="17">
        <v>10962</v>
      </c>
      <c r="E42" s="17">
        <v>10980</v>
      </c>
      <c r="F42" s="17">
        <v>4412</v>
      </c>
      <c r="G42" s="17">
        <v>4426</v>
      </c>
      <c r="H42" s="17">
        <v>2859</v>
      </c>
      <c r="I42" s="17">
        <v>2875</v>
      </c>
      <c r="J42" s="17">
        <v>589</v>
      </c>
      <c r="K42" s="17">
        <v>599</v>
      </c>
      <c r="L42" s="17">
        <v>3813</v>
      </c>
      <c r="M42" s="17">
        <v>3834</v>
      </c>
      <c r="N42" s="17">
        <v>150</v>
      </c>
      <c r="O42" s="17">
        <v>150</v>
      </c>
      <c r="P42" s="17">
        <v>22153</v>
      </c>
      <c r="Q42" s="17">
        <v>22160</v>
      </c>
      <c r="R42" s="17">
        <v>3237</v>
      </c>
      <c r="S42" s="17">
        <v>3237</v>
      </c>
      <c r="T42" s="17">
        <v>11315</v>
      </c>
      <c r="U42" s="17">
        <v>11323</v>
      </c>
      <c r="V42" s="17">
        <v>5428</v>
      </c>
      <c r="W42" s="17">
        <v>5403</v>
      </c>
      <c r="X42" s="17">
        <v>1061</v>
      </c>
      <c r="Y42" s="17">
        <v>1068</v>
      </c>
      <c r="Z42" s="17">
        <v>65979</v>
      </c>
      <c r="AA42" s="17">
        <v>66055</v>
      </c>
      <c r="AB42" s="18">
        <v>76</v>
      </c>
      <c r="AC42" s="19">
        <v>0.11</v>
      </c>
    </row>
    <row r="43" spans="1:29">
      <c r="A43" s="20"/>
      <c r="B43" s="21"/>
      <c r="C43" s="9" t="s">
        <v>35</v>
      </c>
      <c r="D43" s="17">
        <v>10673.807205452775</v>
      </c>
      <c r="E43" s="17">
        <f>E42/E41*1000</f>
        <v>10660.194174757282</v>
      </c>
      <c r="F43" s="17">
        <v>8806.3872255489023</v>
      </c>
      <c r="G43" s="17">
        <v>8800</v>
      </c>
      <c r="H43" s="17">
        <v>9724.4897959183672</v>
      </c>
      <c r="I43" s="17">
        <v>9714</v>
      </c>
      <c r="J43" s="17">
        <v>9655.7377049180341</v>
      </c>
      <c r="K43" s="17">
        <v>9654</v>
      </c>
      <c r="L43" s="17">
        <v>11149.122807017544</v>
      </c>
      <c r="M43" s="17">
        <f>M42/M41*1000</f>
        <v>11145.348837209303</v>
      </c>
      <c r="N43" s="17">
        <v>10714.285714285714</v>
      </c>
      <c r="O43" s="17">
        <v>10715</v>
      </c>
      <c r="P43" s="17">
        <v>6867.0179789212643</v>
      </c>
      <c r="Q43" s="17">
        <v>6865</v>
      </c>
      <c r="R43" s="17">
        <v>2043.560606060606</v>
      </c>
      <c r="S43" s="17">
        <f>S42/S41*1000</f>
        <v>2040.983606557377</v>
      </c>
      <c r="T43" s="17">
        <v>4704.7817047817043</v>
      </c>
      <c r="U43" s="17">
        <f>U42/U41*1000</f>
        <v>4706.1512884455533</v>
      </c>
      <c r="V43" s="17">
        <v>28270.833333333332</v>
      </c>
      <c r="W43" s="17">
        <f>W42/W41*1000</f>
        <v>27994.818652849743</v>
      </c>
      <c r="X43" s="17">
        <v>4003.7735849056608</v>
      </c>
      <c r="Y43" s="17">
        <v>4000</v>
      </c>
      <c r="Z43" s="17">
        <v>6657</v>
      </c>
      <c r="AA43" s="17">
        <v>6653</v>
      </c>
      <c r="AB43" s="18">
        <v>-4</v>
      </c>
      <c r="AC43" s="19">
        <v>-7.0000000000000007E-2</v>
      </c>
    </row>
    <row r="44" spans="1:29">
      <c r="A44" s="13" t="s">
        <v>48</v>
      </c>
      <c r="B44" s="14"/>
      <c r="C44" s="9" t="s">
        <v>32</v>
      </c>
      <c r="D44" s="17">
        <v>64</v>
      </c>
      <c r="E44" s="17">
        <v>71</v>
      </c>
      <c r="F44" s="17">
        <v>510</v>
      </c>
      <c r="G44" s="17">
        <v>561</v>
      </c>
      <c r="H44" s="17">
        <v>510</v>
      </c>
      <c r="I44" s="17">
        <v>561</v>
      </c>
      <c r="J44" s="17">
        <v>277</v>
      </c>
      <c r="K44" s="17">
        <v>248</v>
      </c>
      <c r="L44" s="17">
        <v>25</v>
      </c>
      <c r="M44" s="17">
        <v>26</v>
      </c>
      <c r="N44" s="17">
        <v>6</v>
      </c>
      <c r="O44" s="17">
        <v>7</v>
      </c>
      <c r="P44" s="17">
        <v>1502</v>
      </c>
      <c r="Q44" s="17">
        <v>1276</v>
      </c>
      <c r="R44" s="17">
        <v>683</v>
      </c>
      <c r="S44" s="17">
        <v>719</v>
      </c>
      <c r="T44" s="17">
        <v>1102</v>
      </c>
      <c r="U44" s="17">
        <v>1160</v>
      </c>
      <c r="V44" s="17">
        <v>399</v>
      </c>
      <c r="W44" s="17">
        <v>443</v>
      </c>
      <c r="X44" s="17">
        <v>336</v>
      </c>
      <c r="Y44" s="17">
        <v>320</v>
      </c>
      <c r="Z44" s="17">
        <v>5414</v>
      </c>
      <c r="AA44" s="17">
        <v>5392</v>
      </c>
      <c r="AB44" s="18">
        <v>-22</v>
      </c>
      <c r="AC44" s="19">
        <v>-0.41</v>
      </c>
    </row>
    <row r="45" spans="1:29">
      <c r="A45" s="22"/>
      <c r="B45" s="23"/>
      <c r="C45" s="9" t="s">
        <v>34</v>
      </c>
      <c r="D45" s="17">
        <v>389</v>
      </c>
      <c r="E45" s="17">
        <v>448</v>
      </c>
      <c r="F45" s="17">
        <v>3412</v>
      </c>
      <c r="G45" s="17">
        <v>4071</v>
      </c>
      <c r="H45" s="17">
        <v>3594</v>
      </c>
      <c r="I45" s="17">
        <v>4283</v>
      </c>
      <c r="J45" s="17">
        <v>1801</v>
      </c>
      <c r="K45" s="17">
        <v>2206</v>
      </c>
      <c r="L45" s="17">
        <v>261</v>
      </c>
      <c r="M45" s="17">
        <v>287</v>
      </c>
      <c r="N45" s="17">
        <v>59</v>
      </c>
      <c r="O45" s="17">
        <v>62</v>
      </c>
      <c r="P45" s="17">
        <v>8539</v>
      </c>
      <c r="Q45" s="17">
        <v>7254</v>
      </c>
      <c r="R45" s="17">
        <v>4007</v>
      </c>
      <c r="S45" s="17">
        <v>4218</v>
      </c>
      <c r="T45" s="17">
        <v>6364</v>
      </c>
      <c r="U45" s="17">
        <v>6690</v>
      </c>
      <c r="V45" s="17">
        <v>2549</v>
      </c>
      <c r="W45" s="17">
        <v>3073</v>
      </c>
      <c r="X45" s="17">
        <v>2329</v>
      </c>
      <c r="Y45" s="17">
        <v>2815</v>
      </c>
      <c r="Z45" s="17">
        <v>33304</v>
      </c>
      <c r="AA45" s="17">
        <v>35407</v>
      </c>
      <c r="AB45" s="18">
        <v>2103</v>
      </c>
      <c r="AC45" s="19">
        <v>5.94</v>
      </c>
    </row>
    <row r="46" spans="1:29">
      <c r="A46" s="20"/>
      <c r="B46" s="21"/>
      <c r="C46" s="9" t="s">
        <v>35</v>
      </c>
      <c r="D46" s="17">
        <v>6078.125</v>
      </c>
      <c r="E46" s="17">
        <f>E45/E44*1000</f>
        <v>6309.859154929577</v>
      </c>
      <c r="F46" s="17">
        <v>6690.1960784313724</v>
      </c>
      <c r="G46" s="17">
        <f>G45/G44*1000</f>
        <v>7256.6844919786099</v>
      </c>
      <c r="H46" s="17">
        <v>7047.0588235294117</v>
      </c>
      <c r="I46" s="17">
        <f>I45/I44*1000</f>
        <v>7634.5811051693408</v>
      </c>
      <c r="J46" s="17">
        <v>6501.805054151625</v>
      </c>
      <c r="K46" s="17">
        <f>K45/K44*1000</f>
        <v>8895.1612903225796</v>
      </c>
      <c r="L46" s="17">
        <v>10440</v>
      </c>
      <c r="M46" s="17">
        <f>M45/M44*1000</f>
        <v>11038.461538461539</v>
      </c>
      <c r="N46" s="17">
        <v>9833.3333333333339</v>
      </c>
      <c r="O46" s="17">
        <f>O45/O44*1000</f>
        <v>8857.1428571428569</v>
      </c>
      <c r="P46" s="17">
        <v>5685.0865512649807</v>
      </c>
      <c r="Q46" s="17">
        <f>Q45/Q44*1000</f>
        <v>5684.9529780564262</v>
      </c>
      <c r="R46" s="17">
        <v>5866.7642752562224</v>
      </c>
      <c r="S46" s="17">
        <f>S45/S44*1000</f>
        <v>5866.4812239221137</v>
      </c>
      <c r="T46" s="17">
        <v>5774.9546279491833</v>
      </c>
      <c r="U46" s="17">
        <f>U45/U44*1000</f>
        <v>5767.2413793103451</v>
      </c>
      <c r="V46" s="17">
        <v>6388.4711779448626</v>
      </c>
      <c r="W46" s="17">
        <f>W45/W44*1000</f>
        <v>6936.7945823927766</v>
      </c>
      <c r="X46" s="17">
        <v>6931.5476190476184</v>
      </c>
      <c r="Y46" s="17">
        <f>Y45/Y44*1000</f>
        <v>8796.875</v>
      </c>
      <c r="Z46" s="17">
        <v>6151</v>
      </c>
      <c r="AA46" s="17">
        <v>6567</v>
      </c>
      <c r="AB46" s="18">
        <v>415</v>
      </c>
      <c r="AC46" s="19">
        <v>6.32</v>
      </c>
    </row>
    <row r="47" spans="1:29">
      <c r="A47" s="13" t="s">
        <v>49</v>
      </c>
      <c r="B47" s="14"/>
      <c r="C47" s="9" t="s">
        <v>32</v>
      </c>
      <c r="D47" s="17">
        <v>928</v>
      </c>
      <c r="E47" s="17">
        <v>945</v>
      </c>
      <c r="F47" s="17">
        <v>776</v>
      </c>
      <c r="G47" s="17">
        <v>791</v>
      </c>
      <c r="H47" s="17">
        <v>523</v>
      </c>
      <c r="I47" s="17">
        <v>532</v>
      </c>
      <c r="J47" s="17">
        <v>279</v>
      </c>
      <c r="K47" s="17">
        <v>285</v>
      </c>
      <c r="L47" s="17">
        <v>257</v>
      </c>
      <c r="M47" s="17">
        <v>257</v>
      </c>
      <c r="N47" s="17">
        <v>104</v>
      </c>
      <c r="O47" s="17">
        <v>106</v>
      </c>
      <c r="P47" s="17">
        <v>876</v>
      </c>
      <c r="Q47" s="17">
        <v>892</v>
      </c>
      <c r="R47" s="17">
        <v>1017</v>
      </c>
      <c r="S47" s="17">
        <v>1039</v>
      </c>
      <c r="T47" s="17">
        <v>1535</v>
      </c>
      <c r="U47" s="17">
        <v>1563</v>
      </c>
      <c r="V47" s="17">
        <v>429</v>
      </c>
      <c r="W47" s="17">
        <v>437</v>
      </c>
      <c r="X47" s="17">
        <v>388</v>
      </c>
      <c r="Y47" s="17">
        <v>393</v>
      </c>
      <c r="Z47" s="17">
        <v>7112</v>
      </c>
      <c r="AA47" s="17">
        <v>7240</v>
      </c>
      <c r="AB47" s="18">
        <v>128</v>
      </c>
      <c r="AC47" s="19">
        <v>1.77</v>
      </c>
    </row>
    <row r="48" spans="1:29">
      <c r="A48" s="22"/>
      <c r="B48" s="23"/>
      <c r="C48" s="9" t="s">
        <v>34</v>
      </c>
      <c r="D48" s="17">
        <v>16495</v>
      </c>
      <c r="E48" s="17">
        <v>17537</v>
      </c>
      <c r="F48" s="17">
        <v>8526</v>
      </c>
      <c r="G48" s="17">
        <v>9027</v>
      </c>
      <c r="H48" s="17">
        <v>3086</v>
      </c>
      <c r="I48" s="17">
        <v>3259</v>
      </c>
      <c r="J48" s="17">
        <v>1493</v>
      </c>
      <c r="K48" s="17">
        <v>1600</v>
      </c>
      <c r="L48" s="17">
        <v>858</v>
      </c>
      <c r="M48" s="17">
        <v>858</v>
      </c>
      <c r="N48" s="17">
        <v>346</v>
      </c>
      <c r="O48" s="17">
        <v>361</v>
      </c>
      <c r="P48" s="17">
        <v>15586</v>
      </c>
      <c r="Q48" s="17">
        <v>16311</v>
      </c>
      <c r="R48" s="17">
        <v>12816</v>
      </c>
      <c r="S48" s="17">
        <v>13954</v>
      </c>
      <c r="T48" s="17">
        <v>20048</v>
      </c>
      <c r="U48" s="17">
        <v>21312</v>
      </c>
      <c r="V48" s="17">
        <v>5361</v>
      </c>
      <c r="W48" s="17">
        <v>5760</v>
      </c>
      <c r="X48" s="17">
        <v>4094</v>
      </c>
      <c r="Y48" s="17">
        <v>4316</v>
      </c>
      <c r="Z48" s="17">
        <v>88709</v>
      </c>
      <c r="AA48" s="17">
        <v>94295</v>
      </c>
      <c r="AB48" s="18">
        <v>5586</v>
      </c>
      <c r="AC48" s="19">
        <v>6.3</v>
      </c>
    </row>
    <row r="49" spans="1:29">
      <c r="A49" s="20"/>
      <c r="B49" s="21"/>
      <c r="C49" s="9" t="s">
        <v>35</v>
      </c>
      <c r="D49" s="17">
        <v>17774.78448275862</v>
      </c>
      <c r="E49" s="17">
        <v>18557.671957671955</v>
      </c>
      <c r="F49" s="17">
        <v>10987.113402061856</v>
      </c>
      <c r="G49" s="17">
        <v>11412.136536030343</v>
      </c>
      <c r="H49" s="17">
        <v>5900.57361376673</v>
      </c>
      <c r="I49" s="17">
        <v>6125.9398496240601</v>
      </c>
      <c r="J49" s="17">
        <v>5351.2544802867387</v>
      </c>
      <c r="K49" s="17">
        <v>5614.0350877192977</v>
      </c>
      <c r="L49" s="17">
        <v>3338.5214007782101</v>
      </c>
      <c r="M49" s="17">
        <v>3338.5214007782101</v>
      </c>
      <c r="N49" s="17">
        <v>3326.9230769230771</v>
      </c>
      <c r="O49" s="17">
        <v>3405.6603773584902</v>
      </c>
      <c r="P49" s="17">
        <v>17792.237442922375</v>
      </c>
      <c r="Q49" s="17">
        <v>18285.874439461881</v>
      </c>
      <c r="R49" s="17">
        <v>12601.769911504425</v>
      </c>
      <c r="S49" s="17">
        <v>13430.22136669875</v>
      </c>
      <c r="T49" s="17">
        <v>13060.586319218242</v>
      </c>
      <c r="U49" s="17">
        <v>13635.31669865643</v>
      </c>
      <c r="V49" s="17">
        <v>12496.503496503497</v>
      </c>
      <c r="W49" s="17">
        <v>13180.778032036613</v>
      </c>
      <c r="X49" s="17">
        <v>10551.546391752578</v>
      </c>
      <c r="Y49" s="17">
        <v>10982.188295165395</v>
      </c>
      <c r="Z49" s="17">
        <v>12473</v>
      </c>
      <c r="AA49" s="17">
        <v>13024</v>
      </c>
      <c r="AB49" s="18">
        <v>551</v>
      </c>
      <c r="AC49" s="19">
        <v>4.42</v>
      </c>
    </row>
    <row r="50" spans="1:29">
      <c r="A50" s="13" t="s">
        <v>50</v>
      </c>
      <c r="B50" s="14"/>
      <c r="C50" s="9" t="s">
        <v>32</v>
      </c>
      <c r="D50" s="17">
        <v>201</v>
      </c>
      <c r="E50" s="17">
        <v>202</v>
      </c>
      <c r="F50" s="17">
        <v>122</v>
      </c>
      <c r="G50" s="17">
        <v>123</v>
      </c>
      <c r="H50" s="17">
        <v>38</v>
      </c>
      <c r="I50" s="17">
        <v>38</v>
      </c>
      <c r="J50" s="17">
        <v>20</v>
      </c>
      <c r="K50" s="17">
        <v>20</v>
      </c>
      <c r="L50" s="17">
        <v>16</v>
      </c>
      <c r="M50" s="17">
        <v>16</v>
      </c>
      <c r="N50" s="17">
        <v>3</v>
      </c>
      <c r="O50" s="17">
        <v>3</v>
      </c>
      <c r="P50" s="17">
        <v>126</v>
      </c>
      <c r="Q50" s="17">
        <v>128</v>
      </c>
      <c r="R50" s="17">
        <v>80</v>
      </c>
      <c r="S50" s="17">
        <v>81</v>
      </c>
      <c r="T50" s="17">
        <v>144</v>
      </c>
      <c r="U50" s="17">
        <v>146</v>
      </c>
      <c r="V50" s="17">
        <v>32</v>
      </c>
      <c r="W50" s="17">
        <v>32</v>
      </c>
      <c r="X50" s="17">
        <v>45</v>
      </c>
      <c r="Y50" s="17">
        <v>46</v>
      </c>
      <c r="Z50" s="17">
        <v>827</v>
      </c>
      <c r="AA50" s="17">
        <v>835</v>
      </c>
      <c r="AB50" s="18">
        <v>8</v>
      </c>
      <c r="AC50" s="19">
        <v>0.96</v>
      </c>
    </row>
    <row r="51" spans="1:29">
      <c r="A51" s="22"/>
      <c r="B51" s="23"/>
      <c r="C51" s="9" t="s">
        <v>34</v>
      </c>
      <c r="D51" s="17">
        <v>1592</v>
      </c>
      <c r="E51" s="17">
        <v>1608</v>
      </c>
      <c r="F51" s="17">
        <v>868</v>
      </c>
      <c r="G51" s="17">
        <v>875</v>
      </c>
      <c r="H51" s="17">
        <v>227</v>
      </c>
      <c r="I51" s="17">
        <v>227</v>
      </c>
      <c r="J51" s="17">
        <v>123</v>
      </c>
      <c r="K51" s="17">
        <v>123</v>
      </c>
      <c r="L51" s="17">
        <v>53</v>
      </c>
      <c r="M51" s="17">
        <v>53</v>
      </c>
      <c r="N51" s="17">
        <v>7</v>
      </c>
      <c r="O51" s="17">
        <v>7</v>
      </c>
      <c r="P51" s="17">
        <v>1150</v>
      </c>
      <c r="Q51" s="17">
        <v>1169</v>
      </c>
      <c r="R51" s="17">
        <v>735</v>
      </c>
      <c r="S51" s="17">
        <v>744</v>
      </c>
      <c r="T51" s="17">
        <v>1401</v>
      </c>
      <c r="U51" s="17">
        <v>1421</v>
      </c>
      <c r="V51" s="17">
        <v>307</v>
      </c>
      <c r="W51" s="17">
        <v>310</v>
      </c>
      <c r="X51" s="17">
        <v>124</v>
      </c>
      <c r="Y51" s="17">
        <v>127</v>
      </c>
      <c r="Z51" s="17">
        <v>6587</v>
      </c>
      <c r="AA51" s="17">
        <v>6664</v>
      </c>
      <c r="AB51" s="18">
        <v>77</v>
      </c>
      <c r="AC51" s="19">
        <v>1.1499999999999999</v>
      </c>
    </row>
    <row r="52" spans="1:29">
      <c r="A52" s="20"/>
      <c r="B52" s="21"/>
      <c r="C52" s="9" t="s">
        <v>35</v>
      </c>
      <c r="D52" s="17">
        <v>7920.3980099502496</v>
      </c>
      <c r="E52" s="17">
        <v>7960</v>
      </c>
      <c r="F52" s="17">
        <v>7114.7540983606559</v>
      </c>
      <c r="G52" s="17">
        <v>7112</v>
      </c>
      <c r="H52" s="17">
        <v>5973.6842105263158</v>
      </c>
      <c r="I52" s="17">
        <v>5975</v>
      </c>
      <c r="J52" s="17">
        <v>6150</v>
      </c>
      <c r="K52" s="17">
        <v>6151</v>
      </c>
      <c r="L52" s="17">
        <v>3312.5</v>
      </c>
      <c r="M52" s="17">
        <v>3320</v>
      </c>
      <c r="N52" s="17">
        <v>2333.3333333333335</v>
      </c>
      <c r="O52" s="17">
        <v>2343</v>
      </c>
      <c r="P52" s="17">
        <v>9126.9841269841272</v>
      </c>
      <c r="Q52" s="17">
        <v>9132</v>
      </c>
      <c r="R52" s="17">
        <v>9187.5</v>
      </c>
      <c r="S52" s="17">
        <v>9188</v>
      </c>
      <c r="T52" s="17">
        <v>9729.1666666666661</v>
      </c>
      <c r="U52" s="17">
        <v>9732</v>
      </c>
      <c r="V52" s="17">
        <v>9593.75</v>
      </c>
      <c r="W52" s="17">
        <v>9688</v>
      </c>
      <c r="X52" s="17">
        <v>2755.5555555555557</v>
      </c>
      <c r="Y52" s="17">
        <v>2760</v>
      </c>
      <c r="Z52" s="17">
        <v>7965</v>
      </c>
      <c r="AA52" s="17">
        <v>7981</v>
      </c>
      <c r="AB52" s="18">
        <v>16</v>
      </c>
      <c r="AC52" s="19">
        <v>0.2</v>
      </c>
    </row>
    <row r="53" spans="1:29">
      <c r="A53" s="13" t="s">
        <v>51</v>
      </c>
      <c r="B53" s="14"/>
      <c r="C53" s="9" t="s">
        <v>32</v>
      </c>
      <c r="D53" s="17">
        <v>3854</v>
      </c>
      <c r="E53" s="17">
        <v>4057</v>
      </c>
      <c r="F53" s="17">
        <v>936</v>
      </c>
      <c r="G53" s="17">
        <v>981</v>
      </c>
      <c r="H53" s="17">
        <v>245</v>
      </c>
      <c r="I53" s="17">
        <v>258</v>
      </c>
      <c r="J53" s="17">
        <v>527</v>
      </c>
      <c r="K53" s="17">
        <v>553</v>
      </c>
      <c r="L53" s="17">
        <v>61</v>
      </c>
      <c r="M53" s="17">
        <v>62</v>
      </c>
      <c r="N53" s="17">
        <v>25</v>
      </c>
      <c r="O53" s="17">
        <v>26</v>
      </c>
      <c r="P53" s="17">
        <v>869</v>
      </c>
      <c r="Q53" s="17">
        <v>909</v>
      </c>
      <c r="R53" s="17">
        <v>504</v>
      </c>
      <c r="S53" s="17">
        <v>529</v>
      </c>
      <c r="T53" s="17">
        <v>2791</v>
      </c>
      <c r="U53" s="17">
        <v>2942</v>
      </c>
      <c r="V53" s="17">
        <v>583</v>
      </c>
      <c r="W53" s="17">
        <v>614</v>
      </c>
      <c r="X53" s="17">
        <v>1182</v>
      </c>
      <c r="Y53" s="17">
        <v>1231</v>
      </c>
      <c r="Z53" s="17">
        <v>11577</v>
      </c>
      <c r="AA53" s="17">
        <v>12162</v>
      </c>
      <c r="AB53" s="18">
        <v>585</v>
      </c>
      <c r="AC53" s="19">
        <v>5.05</v>
      </c>
    </row>
    <row r="54" spans="1:29">
      <c r="A54" s="22"/>
      <c r="B54" s="23"/>
      <c r="C54" s="9" t="s">
        <v>34</v>
      </c>
      <c r="D54" s="17">
        <v>45706</v>
      </c>
      <c r="E54" s="17">
        <v>52941</v>
      </c>
      <c r="F54" s="17">
        <v>7365</v>
      </c>
      <c r="G54" s="17">
        <v>8386</v>
      </c>
      <c r="H54" s="17">
        <v>1556</v>
      </c>
      <c r="I54" s="17">
        <v>1770</v>
      </c>
      <c r="J54" s="17">
        <v>3274</v>
      </c>
      <c r="K54" s="17">
        <v>3742</v>
      </c>
      <c r="L54" s="17">
        <v>488</v>
      </c>
      <c r="M54" s="17">
        <v>534</v>
      </c>
      <c r="N54" s="17">
        <v>224</v>
      </c>
      <c r="O54" s="17">
        <v>244</v>
      </c>
      <c r="P54" s="17">
        <v>16176</v>
      </c>
      <c r="Q54" s="17">
        <v>15486</v>
      </c>
      <c r="R54" s="17">
        <v>9622</v>
      </c>
      <c r="S54" s="17">
        <v>10987</v>
      </c>
      <c r="T54" s="17">
        <v>24567</v>
      </c>
      <c r="U54" s="17">
        <v>28104</v>
      </c>
      <c r="V54" s="17">
        <v>5435</v>
      </c>
      <c r="W54" s="17">
        <v>6182</v>
      </c>
      <c r="X54" s="17">
        <v>8713</v>
      </c>
      <c r="Y54" s="17">
        <v>9821</v>
      </c>
      <c r="Z54" s="17">
        <v>123126</v>
      </c>
      <c r="AA54" s="17">
        <v>138197</v>
      </c>
      <c r="AB54" s="18">
        <v>15071</v>
      </c>
      <c r="AC54" s="19">
        <v>12.24</v>
      </c>
    </row>
    <row r="55" spans="1:29">
      <c r="A55" s="20"/>
      <c r="B55" s="21"/>
      <c r="C55" s="9" t="s">
        <v>35</v>
      </c>
      <c r="D55" s="17">
        <v>11859</v>
      </c>
      <c r="E55" s="17">
        <v>13049.297510475721</v>
      </c>
      <c r="F55" s="17">
        <v>7868.5897435897432</v>
      </c>
      <c r="G55" s="17">
        <v>8548.4199796126413</v>
      </c>
      <c r="H55" s="17">
        <v>6351.0204081632655</v>
      </c>
      <c r="I55" s="17">
        <v>6860.4651162790697</v>
      </c>
      <c r="J55" s="17">
        <v>6212.5237191650858</v>
      </c>
      <c r="K55" s="17">
        <v>6766.7269439421334</v>
      </c>
      <c r="L55" s="17">
        <v>8000</v>
      </c>
      <c r="M55" s="17">
        <v>8612.9032258064526</v>
      </c>
      <c r="N55" s="17">
        <v>8960</v>
      </c>
      <c r="O55" s="17">
        <v>9384.6153846153848</v>
      </c>
      <c r="P55" s="17">
        <v>18614.499424625999</v>
      </c>
      <c r="Q55" s="17">
        <v>17036</v>
      </c>
      <c r="R55" s="17">
        <v>19091.269841269841</v>
      </c>
      <c r="S55" s="17">
        <v>20769.376181474479</v>
      </c>
      <c r="T55" s="17">
        <v>8802.2214260121818</v>
      </c>
      <c r="U55" s="17">
        <v>9552.6852481305232</v>
      </c>
      <c r="V55" s="17">
        <v>9322.4699828473404</v>
      </c>
      <c r="W55" s="17">
        <v>10068.403908794789</v>
      </c>
      <c r="X55" s="17">
        <v>7371.4043993231808</v>
      </c>
      <c r="Y55" s="17">
        <v>7978.0666125101543</v>
      </c>
      <c r="Z55" s="17">
        <v>10635</v>
      </c>
      <c r="AA55" s="17">
        <v>11363</v>
      </c>
      <c r="AB55" s="18">
        <v>728</v>
      </c>
      <c r="AC55" s="19">
        <v>6.84</v>
      </c>
    </row>
    <row r="56" spans="1:29">
      <c r="A56" s="13" t="s">
        <v>52</v>
      </c>
      <c r="B56" s="14"/>
      <c r="C56" s="9" t="s">
        <v>32</v>
      </c>
      <c r="D56" s="17">
        <v>8</v>
      </c>
      <c r="E56" s="17">
        <v>9</v>
      </c>
      <c r="F56" s="17">
        <v>3529</v>
      </c>
      <c r="G56" s="17">
        <v>3699</v>
      </c>
      <c r="H56" s="17">
        <v>1118</v>
      </c>
      <c r="I56" s="17">
        <v>1172</v>
      </c>
      <c r="J56" s="17">
        <v>605</v>
      </c>
      <c r="K56" s="17">
        <v>634</v>
      </c>
      <c r="L56" s="17">
        <v>56</v>
      </c>
      <c r="M56" s="17">
        <v>58</v>
      </c>
      <c r="N56" s="17">
        <v>14</v>
      </c>
      <c r="O56" s="17">
        <v>15</v>
      </c>
      <c r="P56" s="17">
        <v>74</v>
      </c>
      <c r="Q56" s="17">
        <v>75</v>
      </c>
      <c r="R56" s="17">
        <v>53</v>
      </c>
      <c r="S56" s="17">
        <v>55</v>
      </c>
      <c r="T56" s="17">
        <v>327</v>
      </c>
      <c r="U56" s="17">
        <v>342</v>
      </c>
      <c r="V56" s="17">
        <v>217</v>
      </c>
      <c r="W56" s="17">
        <v>217</v>
      </c>
      <c r="X56" s="17">
        <v>62</v>
      </c>
      <c r="Y56" s="17">
        <v>65</v>
      </c>
      <c r="Z56" s="17">
        <v>6063</v>
      </c>
      <c r="AA56" s="17">
        <v>6341</v>
      </c>
      <c r="AB56" s="18">
        <v>278</v>
      </c>
      <c r="AC56" s="19">
        <v>4.59</v>
      </c>
    </row>
    <row r="57" spans="1:29">
      <c r="A57" s="22"/>
      <c r="B57" s="23"/>
      <c r="C57" s="9" t="s">
        <v>34</v>
      </c>
      <c r="D57" s="17">
        <v>29</v>
      </c>
      <c r="E57" s="17">
        <f>E56*E58/1000</f>
        <v>29.565000000000001</v>
      </c>
      <c r="F57" s="17">
        <v>25810</v>
      </c>
      <c r="G57" s="17">
        <f>G56*G58/1000</f>
        <v>26133.435000000001</v>
      </c>
      <c r="H57" s="17">
        <v>5844</v>
      </c>
      <c r="I57" s="17">
        <f>I56*I58/1000</f>
        <v>5906.88</v>
      </c>
      <c r="J57" s="17">
        <v>5491</v>
      </c>
      <c r="K57" s="17">
        <f>K56*K58/1000</f>
        <v>5569.69</v>
      </c>
      <c r="L57" s="17">
        <v>196</v>
      </c>
      <c r="M57" s="17">
        <f>M56*M58/1000</f>
        <v>197.2</v>
      </c>
      <c r="N57" s="17">
        <v>56</v>
      </c>
      <c r="O57" s="17">
        <f>O56*O58/1000</f>
        <v>57</v>
      </c>
      <c r="P57" s="17">
        <v>596</v>
      </c>
      <c r="Q57" s="17">
        <f>Q56*Q58/1000</f>
        <v>601</v>
      </c>
      <c r="R57" s="17">
        <v>447</v>
      </c>
      <c r="S57" s="17">
        <f>S56*S58/1000</f>
        <v>451</v>
      </c>
      <c r="T57" s="17">
        <v>2572</v>
      </c>
      <c r="U57" s="17">
        <f>U56*U58/1000</f>
        <v>2599.1999999999998</v>
      </c>
      <c r="V57" s="17">
        <v>1997</v>
      </c>
      <c r="W57" s="17">
        <f>W56*W58/1000</f>
        <v>2009.42</v>
      </c>
      <c r="X57" s="17">
        <v>467</v>
      </c>
      <c r="Y57" s="17">
        <f>Y56*Y58/1000</f>
        <v>472.22500000000002</v>
      </c>
      <c r="Z57" s="17">
        <v>43505</v>
      </c>
      <c r="AA57" s="17">
        <v>44027</v>
      </c>
      <c r="AB57" s="18">
        <v>522</v>
      </c>
      <c r="AC57" s="19">
        <v>1.2</v>
      </c>
    </row>
    <row r="58" spans="1:29">
      <c r="A58" s="20"/>
      <c r="B58" s="21"/>
      <c r="C58" s="9" t="s">
        <v>35</v>
      </c>
      <c r="D58" s="17">
        <f>D57/D56*1000</f>
        <v>3625</v>
      </c>
      <c r="E58" s="17">
        <v>3285</v>
      </c>
      <c r="F58" s="17">
        <f>F57/F56*1000</f>
        <v>7313.6865967696231</v>
      </c>
      <c r="G58" s="17">
        <v>7065</v>
      </c>
      <c r="H58" s="17">
        <v>5227.1914132379297</v>
      </c>
      <c r="I58" s="17">
        <v>5040</v>
      </c>
      <c r="J58" s="17">
        <v>9076.0330578512385</v>
      </c>
      <c r="K58" s="17">
        <v>8785</v>
      </c>
      <c r="L58" s="17">
        <v>3500</v>
      </c>
      <c r="M58" s="17">
        <v>3400</v>
      </c>
      <c r="N58" s="17">
        <v>4000</v>
      </c>
      <c r="O58" s="17">
        <v>3800</v>
      </c>
      <c r="P58" s="17">
        <v>8054.0540540540542</v>
      </c>
      <c r="Q58" s="17">
        <v>8013.3333333333339</v>
      </c>
      <c r="R58" s="17">
        <v>8433.9622641509432</v>
      </c>
      <c r="S58" s="17">
        <v>8200</v>
      </c>
      <c r="T58" s="17">
        <v>7865.4434250764525</v>
      </c>
      <c r="U58" s="17">
        <v>7600</v>
      </c>
      <c r="V58" s="17">
        <v>9202.7649769585241</v>
      </c>
      <c r="W58" s="17">
        <v>9260</v>
      </c>
      <c r="X58" s="17">
        <v>7532.2580645161288</v>
      </c>
      <c r="Y58" s="17">
        <v>7265</v>
      </c>
      <c r="Z58" s="17">
        <v>7175</v>
      </c>
      <c r="AA58" s="17">
        <v>6943</v>
      </c>
      <c r="AB58" s="18">
        <v>-232</v>
      </c>
      <c r="AC58" s="19">
        <v>-3.24</v>
      </c>
    </row>
    <row r="59" spans="1:29">
      <c r="A59" s="25" t="s">
        <v>53</v>
      </c>
      <c r="B59" s="25"/>
      <c r="C59" s="25"/>
      <c r="D59" s="25"/>
      <c r="E59" s="25"/>
      <c r="F59" s="1"/>
      <c r="G59" s="1"/>
      <c r="H59" s="3"/>
      <c r="I59" s="3"/>
      <c r="J59" s="3"/>
      <c r="K59" s="3"/>
      <c r="L59" s="1"/>
      <c r="M59" s="1"/>
      <c r="N59" s="3"/>
      <c r="O59" s="3"/>
      <c r="P59" s="26"/>
      <c r="Q59" s="26"/>
      <c r="R59" s="26"/>
      <c r="S59" s="1"/>
      <c r="T59" s="26"/>
      <c r="U59" s="26"/>
      <c r="V59" s="26"/>
      <c r="W59" s="26"/>
      <c r="X59" s="26"/>
      <c r="Y59" s="26"/>
      <c r="Z59" s="26"/>
      <c r="AA59" s="26"/>
      <c r="AB59" s="26"/>
      <c r="AC59" s="27"/>
    </row>
    <row r="60" spans="1:29">
      <c r="A60" s="25" t="s">
        <v>54</v>
      </c>
      <c r="B60" s="25"/>
      <c r="C60" s="25"/>
      <c r="D60" s="25"/>
      <c r="E60" s="25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</row>
    <row r="61" spans="1:29">
      <c r="A61" s="25" t="s">
        <v>55</v>
      </c>
      <c r="B61" s="25"/>
      <c r="C61" s="25"/>
      <c r="D61" s="25"/>
      <c r="E61" s="25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</row>
    <row r="62" spans="1:29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</row>
    <row r="63" spans="1:29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</row>
    <row r="64" spans="1:29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</row>
    <row r="65" spans="1:29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</row>
    <row r="66" spans="1:29">
      <c r="A66" s="28"/>
      <c r="B66" s="194" t="s">
        <v>56</v>
      </c>
      <c r="C66" s="194"/>
      <c r="D66" s="28"/>
      <c r="E66" s="29"/>
      <c r="F66" s="1"/>
      <c r="G66" s="195" t="s">
        <v>57</v>
      </c>
      <c r="H66" s="195"/>
      <c r="I66" s="195"/>
      <c r="J66" s="1"/>
      <c r="K66" s="1"/>
      <c r="L66" s="194" t="s">
        <v>58</v>
      </c>
      <c r="M66" s="194"/>
      <c r="N66" s="194"/>
      <c r="O66" s="30"/>
      <c r="P66" s="1"/>
      <c r="Q66" s="1"/>
      <c r="R66" s="1"/>
      <c r="S66" s="1"/>
      <c r="T66" s="194" t="s">
        <v>58</v>
      </c>
      <c r="U66" s="194"/>
      <c r="V66" s="1"/>
      <c r="W66" s="1"/>
      <c r="X66" s="1"/>
      <c r="Y66" s="1"/>
      <c r="Z66" s="194" t="s">
        <v>58</v>
      </c>
      <c r="AA66" s="194"/>
      <c r="AB66" s="1"/>
      <c r="AC66" s="1"/>
    </row>
    <row r="67" spans="1:29">
      <c r="A67" s="194" t="s">
        <v>59</v>
      </c>
      <c r="B67" s="194"/>
      <c r="C67" s="194"/>
      <c r="D67" s="194"/>
      <c r="E67" s="1"/>
      <c r="F67" s="1"/>
      <c r="G67" s="195" t="s">
        <v>60</v>
      </c>
      <c r="H67" s="195"/>
      <c r="I67" s="195"/>
      <c r="J67" s="1"/>
      <c r="K67" s="1"/>
      <c r="L67" s="28" t="s">
        <v>61</v>
      </c>
      <c r="M67" s="28"/>
      <c r="N67" s="28"/>
      <c r="O67" s="28"/>
      <c r="P67" s="1"/>
      <c r="Q67" s="1"/>
      <c r="R67" s="1"/>
      <c r="S67" s="1"/>
      <c r="T67" s="28" t="s">
        <v>62</v>
      </c>
      <c r="U67" s="28"/>
      <c r="V67" s="1"/>
      <c r="W67" s="1"/>
      <c r="X67" s="1"/>
      <c r="Y67" s="194" t="s">
        <v>63</v>
      </c>
      <c r="Z67" s="194"/>
      <c r="AA67" s="194"/>
      <c r="AB67" s="194"/>
      <c r="AC67" s="1"/>
    </row>
    <row r="68" spans="1:29">
      <c r="A68" s="28" t="s">
        <v>64</v>
      </c>
      <c r="B68" s="28"/>
      <c r="C68" s="28"/>
      <c r="D68" s="28"/>
      <c r="E68" s="29"/>
      <c r="F68" s="1"/>
      <c r="G68" s="195" t="s">
        <v>65</v>
      </c>
      <c r="H68" s="195"/>
      <c r="I68" s="195"/>
      <c r="J68" s="1"/>
      <c r="K68" s="1"/>
      <c r="L68" s="194" t="s">
        <v>66</v>
      </c>
      <c r="M68" s="194"/>
      <c r="N68" s="194"/>
      <c r="O68" s="30"/>
      <c r="P68" s="1"/>
      <c r="Q68" s="1"/>
      <c r="R68" s="1"/>
      <c r="S68" s="1"/>
      <c r="T68" s="194" t="s">
        <v>66</v>
      </c>
      <c r="U68" s="194"/>
      <c r="V68" s="1"/>
      <c r="W68" s="1"/>
      <c r="X68" s="1"/>
      <c r="Y68" s="1"/>
      <c r="Z68" s="194" t="s">
        <v>66</v>
      </c>
      <c r="AA68" s="194"/>
      <c r="AB68" s="1"/>
      <c r="AC68" s="1"/>
    </row>
    <row r="69" spans="1:29">
      <c r="A69" s="28"/>
      <c r="B69" s="28" t="s">
        <v>66</v>
      </c>
      <c r="C69" s="28"/>
      <c r="D69" s="28"/>
      <c r="E69" s="29"/>
      <c r="F69" s="1"/>
      <c r="G69" s="1"/>
      <c r="H69" s="31" t="s">
        <v>66</v>
      </c>
      <c r="I69" s="3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</row>
  </sheetData>
  <mergeCells count="28">
    <mergeCell ref="C8:C11"/>
    <mergeCell ref="D8:E9"/>
    <mergeCell ref="F8:G9"/>
    <mergeCell ref="H8:I9"/>
    <mergeCell ref="J8:K9"/>
    <mergeCell ref="X8:Y9"/>
    <mergeCell ref="Z8:AA9"/>
    <mergeCell ref="A14:B14"/>
    <mergeCell ref="A15:B15"/>
    <mergeCell ref="B66:C66"/>
    <mergeCell ref="G66:I66"/>
    <mergeCell ref="L66:N66"/>
    <mergeCell ref="T66:U66"/>
    <mergeCell ref="Z66:AA66"/>
    <mergeCell ref="L8:M9"/>
    <mergeCell ref="N8:O9"/>
    <mergeCell ref="P8:Q9"/>
    <mergeCell ref="R8:S9"/>
    <mergeCell ref="T8:U9"/>
    <mergeCell ref="V8:W9"/>
    <mergeCell ref="A8:B11"/>
    <mergeCell ref="A67:D67"/>
    <mergeCell ref="G67:I67"/>
    <mergeCell ref="Y67:AB67"/>
    <mergeCell ref="G68:I68"/>
    <mergeCell ref="L68:N68"/>
    <mergeCell ref="T68:U68"/>
    <mergeCell ref="Z68:AA6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D131"/>
  <sheetViews>
    <sheetView topLeftCell="A25" workbookViewId="0">
      <selection activeCell="U5" sqref="U5"/>
    </sheetView>
  </sheetViews>
  <sheetFormatPr defaultRowHeight="15"/>
  <cols>
    <col min="28" max="28" width="10.140625" customWidth="1"/>
  </cols>
  <sheetData>
    <row r="1" spans="1:30">
      <c r="A1" s="1" t="s">
        <v>67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</row>
    <row r="2" spans="1:30">
      <c r="A2" s="1" t="s">
        <v>68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</row>
    <row r="3" spans="1:30">
      <c r="A3" s="1" t="s">
        <v>69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</row>
    <row r="4" spans="1:30">
      <c r="A4" s="1" t="s">
        <v>70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</row>
    <row r="5" spans="1:30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 t="s">
        <v>71</v>
      </c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</row>
    <row r="6" spans="1:30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 t="s">
        <v>72</v>
      </c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</row>
    <row r="7" spans="1:30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 t="s">
        <v>73</v>
      </c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</row>
    <row r="8" spans="1:30">
      <c r="A8" s="13"/>
      <c r="B8" s="14"/>
      <c r="C8" s="5"/>
      <c r="D8" s="211" t="s">
        <v>9</v>
      </c>
      <c r="E8" s="212"/>
      <c r="F8" s="211" t="s">
        <v>10</v>
      </c>
      <c r="G8" s="212"/>
      <c r="H8" s="211" t="s">
        <v>11</v>
      </c>
      <c r="I8" s="212"/>
      <c r="J8" s="211" t="s">
        <v>12</v>
      </c>
      <c r="K8" s="212"/>
      <c r="L8" s="211" t="s">
        <v>75</v>
      </c>
      <c r="M8" s="212"/>
      <c r="N8" s="216" t="s">
        <v>14</v>
      </c>
      <c r="O8" s="217"/>
      <c r="P8" s="211" t="s">
        <v>15</v>
      </c>
      <c r="Q8" s="212"/>
      <c r="R8" s="211" t="s">
        <v>16</v>
      </c>
      <c r="S8" s="212"/>
      <c r="T8" s="211" t="s">
        <v>17</v>
      </c>
      <c r="U8" s="212"/>
      <c r="V8" s="211" t="s">
        <v>74</v>
      </c>
      <c r="W8" s="212"/>
      <c r="X8" s="211" t="s">
        <v>19</v>
      </c>
      <c r="Y8" s="212"/>
      <c r="Z8" s="13"/>
      <c r="AA8" s="14"/>
      <c r="AB8" s="5"/>
      <c r="AC8" s="5"/>
      <c r="AD8" s="1"/>
    </row>
    <row r="9" spans="1:30">
      <c r="A9" s="220" t="s">
        <v>7</v>
      </c>
      <c r="B9" s="221"/>
      <c r="C9" s="32"/>
      <c r="D9" s="213"/>
      <c r="E9" s="214"/>
      <c r="F9" s="213"/>
      <c r="G9" s="214"/>
      <c r="H9" s="213"/>
      <c r="I9" s="214"/>
      <c r="J9" s="213"/>
      <c r="K9" s="214"/>
      <c r="L9" s="213"/>
      <c r="M9" s="214"/>
      <c r="N9" s="218"/>
      <c r="O9" s="219"/>
      <c r="P9" s="213"/>
      <c r="Q9" s="214"/>
      <c r="R9" s="213"/>
      <c r="S9" s="214"/>
      <c r="T9" s="213"/>
      <c r="U9" s="214"/>
      <c r="V9" s="213"/>
      <c r="W9" s="214"/>
      <c r="X9" s="213"/>
      <c r="Y9" s="214"/>
      <c r="Z9" s="213" t="s">
        <v>20</v>
      </c>
      <c r="AA9" s="214"/>
      <c r="AB9" s="33" t="s">
        <v>21</v>
      </c>
      <c r="AC9" s="33" t="s">
        <v>76</v>
      </c>
      <c r="AD9" s="3"/>
    </row>
    <row r="10" spans="1:30">
      <c r="A10" s="220"/>
      <c r="B10" s="221"/>
      <c r="C10" s="32"/>
      <c r="D10" s="9" t="s">
        <v>23</v>
      </c>
      <c r="E10" s="9"/>
      <c r="F10" s="9" t="s">
        <v>23</v>
      </c>
      <c r="G10" s="9"/>
      <c r="H10" s="9" t="s">
        <v>23</v>
      </c>
      <c r="I10" s="9"/>
      <c r="J10" s="9" t="s">
        <v>23</v>
      </c>
      <c r="L10" s="9" t="s">
        <v>23</v>
      </c>
      <c r="M10" s="9"/>
      <c r="N10" s="9" t="s">
        <v>23</v>
      </c>
      <c r="P10" s="9" t="s">
        <v>23</v>
      </c>
      <c r="Q10" s="9"/>
      <c r="R10" s="9" t="s">
        <v>23</v>
      </c>
      <c r="T10" s="9" t="s">
        <v>23</v>
      </c>
      <c r="U10" s="9"/>
      <c r="V10" s="9" t="s">
        <v>23</v>
      </c>
      <c r="W10" s="9"/>
      <c r="X10" s="9" t="s">
        <v>23</v>
      </c>
      <c r="Y10" s="9"/>
      <c r="Z10" s="9" t="s">
        <v>23</v>
      </c>
      <c r="AA10" s="9"/>
      <c r="AB10" s="33" t="s">
        <v>78</v>
      </c>
      <c r="AC10" s="33" t="s">
        <v>25</v>
      </c>
      <c r="AD10" s="3"/>
    </row>
    <row r="11" spans="1:30">
      <c r="A11" s="218"/>
      <c r="B11" s="219"/>
      <c r="C11" s="34"/>
      <c r="D11" s="9" t="s">
        <v>26</v>
      </c>
      <c r="E11" s="9" t="s">
        <v>27</v>
      </c>
      <c r="F11" s="9" t="s">
        <v>26</v>
      </c>
      <c r="G11" s="9" t="s">
        <v>27</v>
      </c>
      <c r="H11" s="9" t="s">
        <v>26</v>
      </c>
      <c r="I11" s="9" t="s">
        <v>27</v>
      </c>
      <c r="J11" s="9" t="s">
        <v>26</v>
      </c>
      <c r="K11" s="9" t="s">
        <v>27</v>
      </c>
      <c r="L11" s="9" t="s">
        <v>26</v>
      </c>
      <c r="M11" s="9" t="s">
        <v>27</v>
      </c>
      <c r="N11" s="9" t="s">
        <v>26</v>
      </c>
      <c r="O11" s="9" t="s">
        <v>27</v>
      </c>
      <c r="P11" s="9" t="s">
        <v>26</v>
      </c>
      <c r="Q11" s="9" t="s">
        <v>27</v>
      </c>
      <c r="R11" s="9" t="s">
        <v>26</v>
      </c>
      <c r="S11" s="9" t="s">
        <v>27</v>
      </c>
      <c r="T11" s="9" t="s">
        <v>26</v>
      </c>
      <c r="U11" s="9" t="s">
        <v>27</v>
      </c>
      <c r="V11" s="9" t="s">
        <v>26</v>
      </c>
      <c r="W11" s="9" t="s">
        <v>27</v>
      </c>
      <c r="X11" s="9" t="s">
        <v>26</v>
      </c>
      <c r="Y11" s="9" t="s">
        <v>27</v>
      </c>
      <c r="Z11" s="9" t="s">
        <v>26</v>
      </c>
      <c r="AA11" s="9" t="s">
        <v>27</v>
      </c>
      <c r="AB11" s="35" t="s">
        <v>28</v>
      </c>
      <c r="AC11" s="35" t="s">
        <v>29</v>
      </c>
      <c r="AD11" s="3"/>
    </row>
    <row r="12" spans="1:30">
      <c r="A12" s="10">
        <v>1</v>
      </c>
      <c r="B12" s="11"/>
      <c r="C12" s="9">
        <v>2</v>
      </c>
      <c r="D12" s="9">
        <v>3</v>
      </c>
      <c r="E12" s="9">
        <v>4</v>
      </c>
      <c r="F12" s="9">
        <v>5</v>
      </c>
      <c r="G12" s="9">
        <v>6</v>
      </c>
      <c r="H12" s="9">
        <v>7</v>
      </c>
      <c r="I12" s="9">
        <v>8</v>
      </c>
      <c r="J12" s="9">
        <v>10</v>
      </c>
      <c r="K12" s="9">
        <v>11</v>
      </c>
      <c r="L12" s="9">
        <v>12</v>
      </c>
      <c r="M12" s="9">
        <v>13</v>
      </c>
      <c r="N12" s="9">
        <v>14</v>
      </c>
      <c r="O12" s="9">
        <v>15</v>
      </c>
      <c r="P12" s="9">
        <v>16</v>
      </c>
      <c r="Q12" s="9">
        <v>17</v>
      </c>
      <c r="R12" s="9">
        <v>18</v>
      </c>
      <c r="S12" s="9">
        <v>19</v>
      </c>
      <c r="T12" s="9">
        <v>20</v>
      </c>
      <c r="U12" s="9">
        <v>21</v>
      </c>
      <c r="V12" s="9">
        <v>22</v>
      </c>
      <c r="W12" s="9">
        <v>23</v>
      </c>
      <c r="X12" s="9"/>
      <c r="Y12" s="9">
        <v>24</v>
      </c>
      <c r="Z12" s="9">
        <v>25</v>
      </c>
      <c r="AA12" s="9">
        <v>26</v>
      </c>
      <c r="AB12" s="9">
        <v>27</v>
      </c>
      <c r="AC12" s="9">
        <v>28</v>
      </c>
      <c r="AD12" s="3"/>
    </row>
    <row r="13" spans="1:30">
      <c r="A13" s="36" t="s">
        <v>79</v>
      </c>
      <c r="B13" s="37"/>
      <c r="C13" s="12" t="s">
        <v>32</v>
      </c>
      <c r="D13" s="38">
        <v>187</v>
      </c>
      <c r="E13" s="39">
        <v>191</v>
      </c>
      <c r="F13" s="40">
        <v>130</v>
      </c>
      <c r="G13" s="41">
        <v>131</v>
      </c>
      <c r="H13" s="40">
        <v>23</v>
      </c>
      <c r="I13" s="42">
        <v>23</v>
      </c>
      <c r="J13" s="40">
        <v>38</v>
      </c>
      <c r="K13" s="41">
        <v>38</v>
      </c>
      <c r="L13" s="40">
        <v>79</v>
      </c>
      <c r="M13" s="41">
        <v>80</v>
      </c>
      <c r="N13" s="40">
        <v>23</v>
      </c>
      <c r="O13" s="42">
        <v>23</v>
      </c>
      <c r="P13" s="40">
        <v>32</v>
      </c>
      <c r="Q13" s="41">
        <v>32</v>
      </c>
      <c r="R13" s="40">
        <v>86</v>
      </c>
      <c r="S13" s="41">
        <v>87</v>
      </c>
      <c r="T13" s="40">
        <v>7850</v>
      </c>
      <c r="U13" s="41">
        <v>7856</v>
      </c>
      <c r="V13" s="40">
        <v>4925</v>
      </c>
      <c r="W13" s="41">
        <v>4930</v>
      </c>
      <c r="X13" s="175">
        <v>276</v>
      </c>
      <c r="Y13" s="39">
        <v>279</v>
      </c>
      <c r="Z13" s="39">
        <v>13649</v>
      </c>
      <c r="AA13" s="184">
        <v>13670</v>
      </c>
      <c r="AB13" s="44">
        <v>21</v>
      </c>
      <c r="AC13" s="45">
        <v>0.15</v>
      </c>
    </row>
    <row r="14" spans="1:30">
      <c r="A14" s="46"/>
      <c r="B14" s="47"/>
      <c r="C14" s="9" t="s">
        <v>34</v>
      </c>
      <c r="D14" s="38">
        <v>406</v>
      </c>
      <c r="E14" s="39">
        <f>E13*E15/1000</f>
        <v>413.51499999999999</v>
      </c>
      <c r="F14" s="40">
        <v>275</v>
      </c>
      <c r="G14" s="39">
        <f>G13*G15/1000</f>
        <v>279.81599999999997</v>
      </c>
      <c r="H14" s="40">
        <v>52</v>
      </c>
      <c r="I14" s="39">
        <f>I13*I15/1000</f>
        <v>52.531999999999996</v>
      </c>
      <c r="J14" s="40">
        <v>101</v>
      </c>
      <c r="K14" s="39">
        <f>K13*K15/1000</f>
        <v>101.004</v>
      </c>
      <c r="L14" s="40">
        <v>183</v>
      </c>
      <c r="M14" s="39">
        <f>M13*M15/1000</f>
        <v>185.36</v>
      </c>
      <c r="N14" s="40">
        <v>53</v>
      </c>
      <c r="O14" s="39">
        <f>O13*O15/1000</f>
        <v>53.521000000000001</v>
      </c>
      <c r="P14" s="40">
        <v>58</v>
      </c>
      <c r="Q14" s="39">
        <f>Q13*Q15/1000</f>
        <v>58.015999999999998</v>
      </c>
      <c r="R14" s="40">
        <v>136</v>
      </c>
      <c r="S14" s="39">
        <f>S13*S15/1000</f>
        <v>137.63399999999999</v>
      </c>
      <c r="T14" s="40">
        <v>37626</v>
      </c>
      <c r="U14" s="39">
        <f>U13*U15/1000</f>
        <v>38030.896000000001</v>
      </c>
      <c r="V14" s="40">
        <v>23646</v>
      </c>
      <c r="W14" s="39">
        <f>W13*W15/1000</f>
        <v>23688.65</v>
      </c>
      <c r="X14" s="175">
        <v>365</v>
      </c>
      <c r="Y14" s="39">
        <f>Y13*Y15/1000</f>
        <v>369.67500000000001</v>
      </c>
      <c r="Z14" s="39">
        <v>62901</v>
      </c>
      <c r="AA14" s="184">
        <v>63371</v>
      </c>
      <c r="AB14" s="44">
        <v>470</v>
      </c>
      <c r="AC14" s="45">
        <v>0.75</v>
      </c>
    </row>
    <row r="15" spans="1:30">
      <c r="A15" s="48"/>
      <c r="B15" s="49"/>
      <c r="C15" s="9" t="s">
        <v>35</v>
      </c>
      <c r="D15" s="50">
        <f>D14/D13*1000</f>
        <v>2171.1229946524063</v>
      </c>
      <c r="E15" s="50">
        <v>2165</v>
      </c>
      <c r="F15" s="51">
        <f t="shared" ref="F15:V15" si="0">F14/F13*1000</f>
        <v>2115.3846153846152</v>
      </c>
      <c r="G15" s="51">
        <v>2136</v>
      </c>
      <c r="H15" s="51">
        <f t="shared" si="0"/>
        <v>2260.869565217391</v>
      </c>
      <c r="I15" s="51">
        <v>2284</v>
      </c>
      <c r="J15" s="51">
        <f t="shared" si="0"/>
        <v>2657.8947368421054</v>
      </c>
      <c r="K15" s="51">
        <v>2658</v>
      </c>
      <c r="L15" s="51">
        <f t="shared" si="0"/>
        <v>2316.4556962025317</v>
      </c>
      <c r="M15" s="51">
        <v>2317</v>
      </c>
      <c r="N15" s="51">
        <f t="shared" si="0"/>
        <v>2304.3478260869565</v>
      </c>
      <c r="O15" s="51">
        <v>2327</v>
      </c>
      <c r="P15" s="51">
        <f t="shared" si="0"/>
        <v>1812.5</v>
      </c>
      <c r="Q15" s="51">
        <v>1813</v>
      </c>
      <c r="R15" s="51">
        <f t="shared" si="0"/>
        <v>1581.3953488372092</v>
      </c>
      <c r="S15" s="51">
        <v>1582</v>
      </c>
      <c r="T15" s="51">
        <f t="shared" si="0"/>
        <v>4793.1210191082801</v>
      </c>
      <c r="U15" s="51">
        <v>4841</v>
      </c>
      <c r="V15" s="51">
        <f t="shared" si="0"/>
        <v>4801.2182741116749</v>
      </c>
      <c r="W15" s="51">
        <v>4805</v>
      </c>
      <c r="X15" s="174">
        <f>X14/X13*1000</f>
        <v>1322.4637681159422</v>
      </c>
      <c r="Y15" s="50">
        <v>1325</v>
      </c>
      <c r="Z15" s="50">
        <f>Z14/Z13*1000</f>
        <v>4608.469484943952</v>
      </c>
      <c r="AA15" s="182">
        <v>4636</v>
      </c>
      <c r="AB15" s="44">
        <v>27</v>
      </c>
      <c r="AC15" s="45">
        <v>0.59</v>
      </c>
    </row>
    <row r="16" spans="1:30">
      <c r="A16" s="13" t="s">
        <v>80</v>
      </c>
      <c r="B16" s="14"/>
      <c r="C16" s="9" t="s">
        <v>32</v>
      </c>
      <c r="D16" s="52"/>
      <c r="E16" s="52"/>
      <c r="F16" s="41"/>
      <c r="G16" s="41"/>
      <c r="H16" s="40">
        <v>5</v>
      </c>
      <c r="I16" s="42">
        <v>5</v>
      </c>
      <c r="J16" s="41"/>
      <c r="K16" s="41"/>
      <c r="L16" s="41"/>
      <c r="M16" s="41"/>
      <c r="N16" s="41"/>
      <c r="O16" s="41"/>
      <c r="P16" s="40">
        <v>15</v>
      </c>
      <c r="Q16" s="41">
        <v>15</v>
      </c>
      <c r="R16" s="40">
        <v>41</v>
      </c>
      <c r="S16" s="41">
        <v>41</v>
      </c>
      <c r="T16" s="40">
        <v>188</v>
      </c>
      <c r="U16" s="41">
        <v>192</v>
      </c>
      <c r="V16" s="40">
        <v>199</v>
      </c>
      <c r="W16" s="41">
        <v>203</v>
      </c>
      <c r="X16" s="186"/>
      <c r="Y16" s="39"/>
      <c r="Z16" s="39">
        <v>448</v>
      </c>
      <c r="AA16" s="184">
        <v>456</v>
      </c>
      <c r="AB16" s="44">
        <v>8</v>
      </c>
      <c r="AC16" s="45">
        <v>1.79</v>
      </c>
    </row>
    <row r="17" spans="1:29">
      <c r="A17" s="22"/>
      <c r="B17" s="23"/>
      <c r="C17" s="9" t="s">
        <v>34</v>
      </c>
      <c r="D17" s="52"/>
      <c r="E17" s="52"/>
      <c r="F17" s="41"/>
      <c r="G17" s="41"/>
      <c r="H17" s="40">
        <v>8</v>
      </c>
      <c r="I17" s="42">
        <f>I18*I16/1000</f>
        <v>8.1</v>
      </c>
      <c r="J17" s="41"/>
      <c r="K17" s="41"/>
      <c r="L17" s="41"/>
      <c r="M17" s="41"/>
      <c r="N17" s="41"/>
      <c r="O17" s="41"/>
      <c r="P17" s="40">
        <v>18</v>
      </c>
      <c r="Q17" s="41">
        <f>Q16*Q18/1000</f>
        <v>18</v>
      </c>
      <c r="R17" s="40">
        <v>54</v>
      </c>
      <c r="S17" s="41">
        <f>S16*S18/1000</f>
        <v>54.12</v>
      </c>
      <c r="T17" s="40">
        <v>387</v>
      </c>
      <c r="U17" s="41">
        <f>U16*U18/1000</f>
        <v>387.84</v>
      </c>
      <c r="V17" s="40">
        <v>408</v>
      </c>
      <c r="W17" s="41">
        <f>W16*W18/1000</f>
        <v>410.06</v>
      </c>
      <c r="X17" s="186"/>
      <c r="Y17" s="39"/>
      <c r="Z17" s="39">
        <v>875</v>
      </c>
      <c r="AA17" s="184">
        <v>878</v>
      </c>
      <c r="AB17" s="44">
        <v>3</v>
      </c>
      <c r="AC17" s="45">
        <v>0.36</v>
      </c>
    </row>
    <row r="18" spans="1:29">
      <c r="A18" s="20"/>
      <c r="B18" s="21"/>
      <c r="C18" s="9" t="s">
        <v>35</v>
      </c>
      <c r="D18" s="53"/>
      <c r="E18" s="53"/>
      <c r="F18" s="54"/>
      <c r="G18" s="54"/>
      <c r="H18" s="51">
        <f>H17/H16*1000</f>
        <v>1600</v>
      </c>
      <c r="I18" s="51">
        <v>1620</v>
      </c>
      <c r="J18" s="51"/>
      <c r="K18" s="51"/>
      <c r="L18" s="51"/>
      <c r="M18" s="51"/>
      <c r="N18" s="51"/>
      <c r="O18" s="51"/>
      <c r="P18" s="51">
        <f>P17/P16*1000</f>
        <v>1200</v>
      </c>
      <c r="Q18" s="51">
        <v>1200</v>
      </c>
      <c r="R18" s="51">
        <f>R17/R16*1000</f>
        <v>1317.0731707317075</v>
      </c>
      <c r="S18" s="51">
        <v>1320</v>
      </c>
      <c r="T18" s="51">
        <f>T17/T16*1000</f>
        <v>2058.5106382978724</v>
      </c>
      <c r="U18" s="51">
        <v>2020</v>
      </c>
      <c r="V18" s="51">
        <f>V17/V16*1000</f>
        <v>2050.2512562814072</v>
      </c>
      <c r="W18" s="51">
        <v>2020</v>
      </c>
      <c r="X18" s="174"/>
      <c r="Y18" s="50"/>
      <c r="Z18" s="50">
        <f>Z17/Z16*1000</f>
        <v>1953.125</v>
      </c>
      <c r="AA18" s="189">
        <v>1926</v>
      </c>
      <c r="AB18" s="44">
        <v>-27</v>
      </c>
      <c r="AC18" s="45">
        <v>-1.4</v>
      </c>
    </row>
    <row r="19" spans="1:29">
      <c r="A19" s="22" t="s">
        <v>81</v>
      </c>
      <c r="B19" s="23"/>
      <c r="C19" s="9"/>
      <c r="D19" s="38"/>
      <c r="E19" s="38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175"/>
      <c r="Y19" s="38"/>
      <c r="Z19" s="38"/>
      <c r="AB19" s="44"/>
      <c r="AC19" s="45"/>
    </row>
    <row r="20" spans="1:29">
      <c r="A20" s="13" t="s">
        <v>82</v>
      </c>
      <c r="B20" s="14"/>
      <c r="C20" s="9" t="s">
        <v>32</v>
      </c>
      <c r="D20" s="38">
        <v>13</v>
      </c>
      <c r="E20" s="39">
        <v>13</v>
      </c>
      <c r="F20" s="43">
        <v>73</v>
      </c>
      <c r="G20" s="41">
        <v>74</v>
      </c>
      <c r="H20" s="40">
        <v>175</v>
      </c>
      <c r="I20" s="41">
        <v>178</v>
      </c>
      <c r="J20" s="40">
        <v>26</v>
      </c>
      <c r="K20" s="41">
        <v>26</v>
      </c>
      <c r="L20" s="40">
        <v>158</v>
      </c>
      <c r="M20" s="41">
        <v>160</v>
      </c>
      <c r="N20" s="41"/>
      <c r="O20" s="41"/>
      <c r="P20" s="40">
        <v>217</v>
      </c>
      <c r="Q20" s="41">
        <v>219</v>
      </c>
      <c r="R20" s="43">
        <v>37</v>
      </c>
      <c r="S20" s="41">
        <v>37</v>
      </c>
      <c r="T20" s="40">
        <v>206</v>
      </c>
      <c r="U20" s="41">
        <v>209</v>
      </c>
      <c r="V20" s="42"/>
      <c r="W20" s="41"/>
      <c r="X20" s="175">
        <v>27</v>
      </c>
      <c r="Y20" s="39">
        <v>27</v>
      </c>
      <c r="Z20" s="39">
        <v>932</v>
      </c>
      <c r="AA20" s="185">
        <v>943</v>
      </c>
      <c r="AB20" s="44">
        <v>11</v>
      </c>
      <c r="AC20" s="45">
        <v>1.18</v>
      </c>
    </row>
    <row r="21" spans="1:29">
      <c r="A21" s="22"/>
      <c r="B21" s="23"/>
      <c r="C21" s="9" t="s">
        <v>34</v>
      </c>
      <c r="D21" s="38">
        <v>16</v>
      </c>
      <c r="E21" s="39">
        <f>E22*E20/1000</f>
        <v>16.003</v>
      </c>
      <c r="F21" s="43">
        <v>90</v>
      </c>
      <c r="G21" s="41">
        <f>G20*G22/1000</f>
        <v>91.39</v>
      </c>
      <c r="H21" s="43">
        <v>214</v>
      </c>
      <c r="I21" s="42">
        <f>I22*I20/1000</f>
        <v>218.05</v>
      </c>
      <c r="J21" s="43">
        <v>33</v>
      </c>
      <c r="K21" s="42">
        <f>K22*K20/1000</f>
        <v>32.994</v>
      </c>
      <c r="L21" s="40">
        <v>209</v>
      </c>
      <c r="M21" s="42">
        <f>M22*M20/1000</f>
        <v>212.96</v>
      </c>
      <c r="N21" s="41"/>
      <c r="O21" s="41"/>
      <c r="P21" s="40">
        <v>178</v>
      </c>
      <c r="Q21" s="42">
        <f>Q22*Q20/1000</f>
        <v>180.018</v>
      </c>
      <c r="R21" s="43">
        <v>30</v>
      </c>
      <c r="S21" s="42">
        <f>S22*S20/1000</f>
        <v>30.007000000000001</v>
      </c>
      <c r="T21" s="40">
        <v>152</v>
      </c>
      <c r="U21" s="42">
        <f>U22*U20/1000</f>
        <v>155.078</v>
      </c>
      <c r="V21" s="42"/>
      <c r="W21" s="41"/>
      <c r="X21" s="175">
        <v>42</v>
      </c>
      <c r="Y21" s="41">
        <f>Y22*Y20/1000</f>
        <v>42.012</v>
      </c>
      <c r="Z21" s="39">
        <v>964</v>
      </c>
      <c r="AA21" s="184">
        <v>979</v>
      </c>
      <c r="AB21" s="44">
        <v>15</v>
      </c>
      <c r="AC21" s="45">
        <v>1.51</v>
      </c>
    </row>
    <row r="22" spans="1:29">
      <c r="A22" s="20"/>
      <c r="B22" s="21"/>
      <c r="C22" s="9" t="s">
        <v>35</v>
      </c>
      <c r="D22" s="50">
        <f>D21/D20*1000</f>
        <v>1230.7692307692309</v>
      </c>
      <c r="E22" s="50">
        <v>1231</v>
      </c>
      <c r="F22" s="51">
        <f t="shared" ref="F22:L22" si="1">F21/F20*1000</f>
        <v>1232.8767123287671</v>
      </c>
      <c r="G22" s="51">
        <v>1235</v>
      </c>
      <c r="H22" s="51">
        <f t="shared" si="1"/>
        <v>1222.8571428571429</v>
      </c>
      <c r="I22" s="51">
        <v>1225</v>
      </c>
      <c r="J22" s="51">
        <f t="shared" si="1"/>
        <v>1269.2307692307691</v>
      </c>
      <c r="K22" s="51">
        <v>1269</v>
      </c>
      <c r="L22" s="51">
        <f t="shared" si="1"/>
        <v>1322.7848101265822</v>
      </c>
      <c r="M22" s="51">
        <v>1331</v>
      </c>
      <c r="N22" s="54"/>
      <c r="O22" s="54"/>
      <c r="P22" s="51">
        <f>P21/P20*1000</f>
        <v>820.27649769585253</v>
      </c>
      <c r="Q22" s="51">
        <v>822</v>
      </c>
      <c r="R22" s="51">
        <f t="shared" ref="R22:T22" si="2">R21/R20*1000</f>
        <v>810.81081081081084</v>
      </c>
      <c r="S22" s="51">
        <v>811</v>
      </c>
      <c r="T22" s="51">
        <f t="shared" si="2"/>
        <v>737.86407766990294</v>
      </c>
      <c r="U22" s="51">
        <v>742</v>
      </c>
      <c r="V22" s="42"/>
      <c r="W22" s="54"/>
      <c r="X22" s="174">
        <f>X21/X20*1000</f>
        <v>1555.5555555555557</v>
      </c>
      <c r="Y22" s="50">
        <v>1556</v>
      </c>
      <c r="Z22" s="50">
        <f>Z21/Z20*1000</f>
        <v>1034.334763948498</v>
      </c>
      <c r="AA22" s="184">
        <v>1038</v>
      </c>
      <c r="AB22" s="44">
        <v>3</v>
      </c>
      <c r="AC22" s="45">
        <v>0.32</v>
      </c>
    </row>
    <row r="23" spans="1:29">
      <c r="A23" s="13" t="s">
        <v>83</v>
      </c>
      <c r="B23" s="14"/>
      <c r="C23" s="9" t="s">
        <v>32</v>
      </c>
      <c r="D23" s="38">
        <v>11</v>
      </c>
      <c r="E23" s="39">
        <v>11</v>
      </c>
      <c r="F23" s="43">
        <v>50</v>
      </c>
      <c r="G23" s="41">
        <v>51</v>
      </c>
      <c r="H23" s="40">
        <v>43</v>
      </c>
      <c r="I23" s="41">
        <v>43</v>
      </c>
      <c r="J23" s="40">
        <v>6</v>
      </c>
      <c r="K23" s="41">
        <v>6</v>
      </c>
      <c r="L23" s="43">
        <v>48.7</v>
      </c>
      <c r="M23" s="41">
        <v>49.5</v>
      </c>
      <c r="N23" s="41"/>
      <c r="O23" s="41"/>
      <c r="P23" s="40">
        <v>163</v>
      </c>
      <c r="Q23" s="41">
        <v>165</v>
      </c>
      <c r="R23" s="40">
        <v>36</v>
      </c>
      <c r="S23" s="41">
        <v>36</v>
      </c>
      <c r="T23" s="40">
        <v>830</v>
      </c>
      <c r="U23" s="41">
        <v>842</v>
      </c>
      <c r="V23" s="40">
        <v>208</v>
      </c>
      <c r="W23" s="41">
        <v>211</v>
      </c>
      <c r="X23" s="175">
        <v>156</v>
      </c>
      <c r="Y23" s="39">
        <v>158</v>
      </c>
      <c r="Z23" s="39">
        <v>1551.7</v>
      </c>
      <c r="AA23" s="184">
        <v>1573</v>
      </c>
      <c r="AB23" s="44">
        <v>21</v>
      </c>
      <c r="AC23" s="45">
        <v>1.34</v>
      </c>
    </row>
    <row r="24" spans="1:29">
      <c r="A24" s="22"/>
      <c r="B24" s="23"/>
      <c r="C24" s="9" t="s">
        <v>34</v>
      </c>
      <c r="D24" s="38">
        <v>14</v>
      </c>
      <c r="E24" s="39">
        <f>E23*E25/1000</f>
        <v>14.025</v>
      </c>
      <c r="F24" s="43">
        <v>72</v>
      </c>
      <c r="G24" s="39">
        <f>G23*G25/1000</f>
        <v>73.491</v>
      </c>
      <c r="H24" s="40">
        <v>59</v>
      </c>
      <c r="I24" s="41">
        <f>I23*I25/1000</f>
        <v>59.125</v>
      </c>
      <c r="J24" s="43">
        <v>9</v>
      </c>
      <c r="K24" s="41">
        <f>K23*K25/1000</f>
        <v>9</v>
      </c>
      <c r="L24" s="40">
        <v>76</v>
      </c>
      <c r="M24" s="41">
        <f>M23*M25/1000</f>
        <v>78.061499999999995</v>
      </c>
      <c r="N24" s="41"/>
      <c r="O24" s="41"/>
      <c r="P24" s="40">
        <v>218</v>
      </c>
      <c r="Q24" s="41">
        <f>Q23*Q25/1000</f>
        <v>221.92500000000001</v>
      </c>
      <c r="R24" s="40">
        <v>47</v>
      </c>
      <c r="S24" s="41">
        <f>S23*S25/1000</f>
        <v>47.52</v>
      </c>
      <c r="T24" s="40">
        <v>518</v>
      </c>
      <c r="U24" s="41">
        <f>U23*U25/1000</f>
        <v>530.46</v>
      </c>
      <c r="V24" s="40">
        <v>152</v>
      </c>
      <c r="W24" s="41">
        <f>W23*W25/1000</f>
        <v>154.874</v>
      </c>
      <c r="X24" s="175">
        <v>188</v>
      </c>
      <c r="Y24" s="41">
        <f>Y23*Y25/1000</f>
        <v>191.02199999999999</v>
      </c>
      <c r="Z24" s="39">
        <v>1353</v>
      </c>
      <c r="AA24" s="184">
        <v>1380</v>
      </c>
      <c r="AB24" s="44">
        <v>27</v>
      </c>
      <c r="AC24" s="45">
        <v>1.96</v>
      </c>
    </row>
    <row r="25" spans="1:29">
      <c r="A25" s="20"/>
      <c r="B25" s="21"/>
      <c r="C25" s="9" t="s">
        <v>35</v>
      </c>
      <c r="D25" s="50">
        <f>D24/D23*1000</f>
        <v>1272.7272727272727</v>
      </c>
      <c r="E25" s="50">
        <v>1275</v>
      </c>
      <c r="F25" s="51">
        <f t="shared" ref="F25:L25" si="3">F24/F23*1000</f>
        <v>1440</v>
      </c>
      <c r="G25" s="51">
        <v>1441</v>
      </c>
      <c r="H25" s="51">
        <f t="shared" si="3"/>
        <v>1372.0930232558139</v>
      </c>
      <c r="I25" s="51">
        <v>1375</v>
      </c>
      <c r="J25" s="51">
        <f t="shared" si="3"/>
        <v>1500</v>
      </c>
      <c r="K25" s="51">
        <v>1500</v>
      </c>
      <c r="L25" s="51">
        <f t="shared" si="3"/>
        <v>1560.5749486652976</v>
      </c>
      <c r="M25" s="51">
        <v>1577</v>
      </c>
      <c r="N25" s="54"/>
      <c r="O25" s="54"/>
      <c r="P25" s="51">
        <f>P24/P23*1000</f>
        <v>1337.4233128834355</v>
      </c>
      <c r="Q25" s="51">
        <v>1345</v>
      </c>
      <c r="R25" s="51">
        <f>R24/R23*1000</f>
        <v>1305.5555555555557</v>
      </c>
      <c r="S25" s="51">
        <v>1320</v>
      </c>
      <c r="T25" s="51">
        <f>T24/T23*1000</f>
        <v>624.09638554216872</v>
      </c>
      <c r="U25" s="51">
        <v>630</v>
      </c>
      <c r="V25" s="51">
        <f>V24/V23*1000</f>
        <v>730.76923076923072</v>
      </c>
      <c r="W25" s="51">
        <v>734</v>
      </c>
      <c r="X25" s="174">
        <f>X24/X23*1000</f>
        <v>1205.1282051282051</v>
      </c>
      <c r="Y25" s="50">
        <v>1209</v>
      </c>
      <c r="Z25" s="50">
        <f>Z24/Z23*1000</f>
        <v>871.94689695173031</v>
      </c>
      <c r="AA25" s="184">
        <v>877</v>
      </c>
      <c r="AB25" s="44">
        <v>5</v>
      </c>
      <c r="AC25" s="45">
        <v>0.61</v>
      </c>
    </row>
    <row r="26" spans="1:29">
      <c r="A26" s="13" t="s">
        <v>84</v>
      </c>
      <c r="B26" s="14"/>
      <c r="C26" s="9" t="s">
        <v>32</v>
      </c>
      <c r="D26" s="52"/>
      <c r="E26" s="52"/>
      <c r="F26" s="40">
        <v>46</v>
      </c>
      <c r="G26" s="41">
        <v>46</v>
      </c>
      <c r="H26" s="40">
        <v>49</v>
      </c>
      <c r="I26" s="41">
        <v>49</v>
      </c>
      <c r="J26" s="40">
        <v>7</v>
      </c>
      <c r="K26" s="41">
        <v>7</v>
      </c>
      <c r="L26" s="41"/>
      <c r="M26" s="41"/>
      <c r="N26" s="41"/>
      <c r="O26" s="41"/>
      <c r="P26" s="40">
        <v>51</v>
      </c>
      <c r="Q26" s="41">
        <v>51</v>
      </c>
      <c r="R26" s="40">
        <v>30</v>
      </c>
      <c r="S26" s="41">
        <v>30</v>
      </c>
      <c r="T26" s="40">
        <v>58</v>
      </c>
      <c r="U26" s="41">
        <v>59</v>
      </c>
      <c r="V26" s="40">
        <v>26</v>
      </c>
      <c r="W26" s="41">
        <v>26</v>
      </c>
      <c r="X26" s="175">
        <v>59</v>
      </c>
      <c r="Y26" s="39">
        <v>59</v>
      </c>
      <c r="Z26" s="39">
        <v>326</v>
      </c>
      <c r="AA26" s="184">
        <v>327</v>
      </c>
      <c r="AB26" s="44">
        <v>1</v>
      </c>
      <c r="AC26" s="45">
        <v>0.31</v>
      </c>
    </row>
    <row r="27" spans="1:29">
      <c r="A27" s="22"/>
      <c r="B27" s="23"/>
      <c r="C27" s="9" t="s">
        <v>34</v>
      </c>
      <c r="D27" s="52"/>
      <c r="E27" s="52"/>
      <c r="F27" s="43">
        <v>55</v>
      </c>
      <c r="G27" s="39">
        <f>G26*G28/1000</f>
        <v>55.981999999999999</v>
      </c>
      <c r="H27" s="40">
        <v>55</v>
      </c>
      <c r="I27" s="41">
        <f>I26*I28/1000</f>
        <v>56.006999999999998</v>
      </c>
      <c r="J27" s="43">
        <v>10</v>
      </c>
      <c r="K27" s="41">
        <f>K26*K28/1000</f>
        <v>10.15</v>
      </c>
      <c r="L27" s="41"/>
      <c r="M27" s="41"/>
      <c r="N27" s="41"/>
      <c r="O27" s="41"/>
      <c r="P27" s="40">
        <v>56</v>
      </c>
      <c r="Q27" s="41">
        <f>Q26*Q28/1000</f>
        <v>57.018000000000001</v>
      </c>
      <c r="R27" s="40">
        <v>33</v>
      </c>
      <c r="S27" s="41">
        <f>S26*S28/1000</f>
        <v>33.6</v>
      </c>
      <c r="T27" s="40">
        <v>37</v>
      </c>
      <c r="U27" s="41">
        <f>U26*U28/1000</f>
        <v>37.642000000000003</v>
      </c>
      <c r="V27" s="40">
        <v>12</v>
      </c>
      <c r="W27" s="41">
        <f>W26*W28/1000</f>
        <v>12.09</v>
      </c>
      <c r="X27" s="175">
        <v>72</v>
      </c>
      <c r="Y27" s="41">
        <f>Y26*Y28/1000</f>
        <v>72.569999999999993</v>
      </c>
      <c r="Z27" s="39">
        <v>330</v>
      </c>
      <c r="AA27" s="184">
        <v>335</v>
      </c>
      <c r="AB27" s="44">
        <v>5</v>
      </c>
      <c r="AC27" s="45">
        <v>1.53</v>
      </c>
    </row>
    <row r="28" spans="1:29">
      <c r="A28" s="20"/>
      <c r="B28" s="21"/>
      <c r="C28" s="9" t="s">
        <v>35</v>
      </c>
      <c r="D28" s="53"/>
      <c r="E28" s="53"/>
      <c r="F28" s="51">
        <f>F27/F26*1000</f>
        <v>1195.6521739130435</v>
      </c>
      <c r="G28" s="51">
        <v>1217</v>
      </c>
      <c r="H28" s="51">
        <f t="shared" ref="H28:J28" si="4">H27/H26*1000</f>
        <v>1122.4489795918366</v>
      </c>
      <c r="I28" s="51">
        <v>1143</v>
      </c>
      <c r="J28" s="51">
        <f t="shared" si="4"/>
        <v>1428.5714285714287</v>
      </c>
      <c r="K28" s="51">
        <v>1450</v>
      </c>
      <c r="L28" s="54"/>
      <c r="M28" s="54"/>
      <c r="N28" s="54"/>
      <c r="O28" s="54"/>
      <c r="P28" s="51">
        <f>P27/P26*1000</f>
        <v>1098.0392156862747</v>
      </c>
      <c r="Q28" s="51">
        <v>1118</v>
      </c>
      <c r="R28" s="51">
        <f>R27/R26*1000</f>
        <v>1100</v>
      </c>
      <c r="S28" s="51">
        <v>1120</v>
      </c>
      <c r="T28" s="51">
        <f>T27/T26*1000</f>
        <v>637.93103448275872</v>
      </c>
      <c r="U28" s="51">
        <v>638</v>
      </c>
      <c r="V28" s="51">
        <f>V27/V26*1000</f>
        <v>461.53846153846155</v>
      </c>
      <c r="W28" s="51">
        <v>465</v>
      </c>
      <c r="X28" s="174">
        <f>X27/X26*1000</f>
        <v>1220.3389830508474</v>
      </c>
      <c r="Y28" s="50">
        <v>1230</v>
      </c>
      <c r="Z28" s="50">
        <f>Z27/Z26*1000</f>
        <v>1012.2699386503067</v>
      </c>
      <c r="AA28" s="184">
        <v>1025</v>
      </c>
      <c r="AB28" s="44">
        <v>12</v>
      </c>
      <c r="AC28" s="45">
        <v>1.22</v>
      </c>
    </row>
    <row r="29" spans="1:29">
      <c r="A29" s="13" t="s">
        <v>85</v>
      </c>
      <c r="B29" s="14"/>
      <c r="C29" s="9" t="s">
        <v>32</v>
      </c>
      <c r="D29" s="52"/>
      <c r="E29" s="52"/>
      <c r="F29" s="43">
        <v>50.5</v>
      </c>
      <c r="G29" s="41">
        <v>52</v>
      </c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176"/>
      <c r="Y29" s="52"/>
      <c r="Z29" s="39">
        <v>50.5</v>
      </c>
      <c r="AA29" s="184">
        <v>52</v>
      </c>
      <c r="AB29" s="44">
        <v>2</v>
      </c>
      <c r="AC29" s="45">
        <v>2.97</v>
      </c>
    </row>
    <row r="30" spans="1:29">
      <c r="A30" s="22"/>
      <c r="B30" s="23"/>
      <c r="C30" s="9" t="s">
        <v>34</v>
      </c>
      <c r="D30" s="52"/>
      <c r="E30" s="52"/>
      <c r="F30" s="43">
        <v>42.7</v>
      </c>
      <c r="G30" s="39">
        <f>G29*G31/1000</f>
        <v>43.42</v>
      </c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176"/>
      <c r="Y30" s="52"/>
      <c r="Z30" s="39">
        <v>42.7</v>
      </c>
      <c r="AA30" s="184">
        <v>43</v>
      </c>
      <c r="AB30" s="44">
        <v>1</v>
      </c>
      <c r="AC30" s="45">
        <v>1.69</v>
      </c>
    </row>
    <row r="31" spans="1:29">
      <c r="A31" s="20"/>
      <c r="B31" s="21"/>
      <c r="C31" s="9" t="s">
        <v>35</v>
      </c>
      <c r="D31" s="53"/>
      <c r="E31" s="53"/>
      <c r="F31" s="51">
        <f>F30/F29*1000</f>
        <v>845.54455445544568</v>
      </c>
      <c r="G31" s="51">
        <v>835</v>
      </c>
      <c r="H31" s="54"/>
      <c r="I31" s="54"/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177"/>
      <c r="Y31" s="53"/>
      <c r="Z31" s="55">
        <v>845.54455445544568</v>
      </c>
      <c r="AA31" s="184">
        <v>835</v>
      </c>
      <c r="AB31" s="44">
        <v>-11</v>
      </c>
      <c r="AC31" s="45">
        <v>-1.25</v>
      </c>
    </row>
    <row r="32" spans="1:29">
      <c r="A32" s="13" t="s">
        <v>86</v>
      </c>
      <c r="B32" s="14"/>
      <c r="C32" s="9" t="s">
        <v>32</v>
      </c>
      <c r="D32" s="38">
        <v>5</v>
      </c>
      <c r="E32" s="52">
        <v>5</v>
      </c>
      <c r="F32" s="43">
        <v>40.5</v>
      </c>
      <c r="G32" s="41">
        <v>42</v>
      </c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176"/>
      <c r="Y32" s="52"/>
      <c r="Z32" s="39">
        <v>45.5</v>
      </c>
      <c r="AA32" s="184">
        <v>47</v>
      </c>
      <c r="AB32" s="44">
        <v>2</v>
      </c>
      <c r="AC32" s="45">
        <v>3.3</v>
      </c>
    </row>
    <row r="33" spans="1:29">
      <c r="A33" s="22"/>
      <c r="B33" s="23"/>
      <c r="C33" s="9" t="s">
        <v>34</v>
      </c>
      <c r="D33" s="38">
        <v>6</v>
      </c>
      <c r="E33" s="39">
        <f>E32*E34/1000</f>
        <v>5.0049999999999999</v>
      </c>
      <c r="F33" s="43">
        <v>64</v>
      </c>
      <c r="G33" s="39">
        <f>G32*G34/1000</f>
        <v>65.099999999999994</v>
      </c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176"/>
      <c r="Y33" s="52"/>
      <c r="Z33" s="39">
        <v>70</v>
      </c>
      <c r="AA33" s="184">
        <v>70</v>
      </c>
      <c r="AB33" s="44">
        <v>0</v>
      </c>
      <c r="AC33" s="45">
        <v>0.15</v>
      </c>
    </row>
    <row r="34" spans="1:29">
      <c r="A34" s="20"/>
      <c r="B34" s="21"/>
      <c r="C34" s="9" t="s">
        <v>35</v>
      </c>
      <c r="D34" s="50">
        <f>D33/D32*1000</f>
        <v>1200</v>
      </c>
      <c r="E34" s="50">
        <v>1001</v>
      </c>
      <c r="F34" s="51">
        <f t="shared" ref="F34" si="5">F33/F32*1000</f>
        <v>1580.2469135802469</v>
      </c>
      <c r="G34" s="51">
        <v>1550</v>
      </c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54"/>
      <c r="V34" s="54"/>
      <c r="W34" s="54"/>
      <c r="X34" s="177"/>
      <c r="Y34" s="53"/>
      <c r="Z34" s="50">
        <f>Z33/Z32*1000</f>
        <v>1538.4615384615386</v>
      </c>
      <c r="AA34" s="184">
        <v>1492</v>
      </c>
      <c r="AB34" s="44">
        <v>-47</v>
      </c>
      <c r="AC34" s="45">
        <v>-3.05</v>
      </c>
    </row>
    <row r="35" spans="1:29">
      <c r="A35" s="56" t="s">
        <v>87</v>
      </c>
      <c r="B35" s="57"/>
      <c r="C35" s="58" t="s">
        <v>32</v>
      </c>
      <c r="D35" s="59">
        <f t="shared" ref="D35:F36" si="6">D20+D23+D26+D29+D32</f>
        <v>29</v>
      </c>
      <c r="E35" s="59">
        <f t="shared" si="6"/>
        <v>29</v>
      </c>
      <c r="F35" s="59">
        <f t="shared" si="6"/>
        <v>260</v>
      </c>
      <c r="G35" s="41">
        <v>265</v>
      </c>
      <c r="H35" s="59">
        <f>H20+H23+H26+H29+H32</f>
        <v>267</v>
      </c>
      <c r="I35" s="59">
        <f>I20+I23+I26+I29+I32</f>
        <v>270</v>
      </c>
      <c r="J35" s="59">
        <f t="shared" ref="J35:M36" si="7">J20+J23+J26+J29+J32</f>
        <v>39</v>
      </c>
      <c r="K35" s="59">
        <f t="shared" si="7"/>
        <v>39</v>
      </c>
      <c r="L35" s="59">
        <f t="shared" si="7"/>
        <v>206.7</v>
      </c>
      <c r="M35" s="59">
        <f t="shared" si="7"/>
        <v>209.5</v>
      </c>
      <c r="N35" s="41"/>
      <c r="O35" s="41"/>
      <c r="P35" s="59">
        <f t="shared" ref="P35:T36" si="8">P20+P23+P26+P29+P32</f>
        <v>431</v>
      </c>
      <c r="Q35" s="59">
        <f t="shared" si="8"/>
        <v>435</v>
      </c>
      <c r="R35" s="59">
        <f t="shared" si="8"/>
        <v>103</v>
      </c>
      <c r="S35" s="59">
        <f t="shared" si="8"/>
        <v>103</v>
      </c>
      <c r="T35" s="59">
        <f t="shared" si="8"/>
        <v>1094</v>
      </c>
      <c r="U35" s="59">
        <v>1110</v>
      </c>
      <c r="V35" s="59">
        <f t="shared" ref="V35:W36" si="9">V20+V23+V26+V29+V32</f>
        <v>234</v>
      </c>
      <c r="W35" s="59">
        <f t="shared" si="9"/>
        <v>237</v>
      </c>
      <c r="X35" s="178">
        <f t="shared" ref="X35:Z36" si="10">X20+X23+X26+X29+X32</f>
        <v>242</v>
      </c>
      <c r="Y35" s="59">
        <f t="shared" si="10"/>
        <v>244</v>
      </c>
      <c r="Z35" s="59">
        <f t="shared" si="10"/>
        <v>2905.7</v>
      </c>
      <c r="AA35" s="184">
        <v>2942</v>
      </c>
      <c r="AB35" s="44">
        <v>36</v>
      </c>
      <c r="AC35" s="45">
        <v>1.23</v>
      </c>
    </row>
    <row r="36" spans="1:29">
      <c r="A36" s="60" t="s">
        <v>88</v>
      </c>
      <c r="B36" s="61"/>
      <c r="C36" s="58" t="s">
        <v>34</v>
      </c>
      <c r="D36" s="59">
        <f t="shared" si="6"/>
        <v>36</v>
      </c>
      <c r="E36" s="59">
        <f t="shared" si="6"/>
        <v>35.033000000000001</v>
      </c>
      <c r="F36" s="59">
        <f t="shared" si="6"/>
        <v>323.7</v>
      </c>
      <c r="G36" s="39">
        <f>G35*G37/1000</f>
        <v>330.45499999999998</v>
      </c>
      <c r="H36" s="59">
        <f>H21+H24+H27+H30+H33</f>
        <v>328</v>
      </c>
      <c r="I36" s="59">
        <f>I21+I24+I27+I30+I33</f>
        <v>333.18200000000002</v>
      </c>
      <c r="J36" s="59">
        <f t="shared" si="7"/>
        <v>52</v>
      </c>
      <c r="K36" s="59">
        <f t="shared" si="7"/>
        <v>52.143999999999998</v>
      </c>
      <c r="L36" s="59">
        <f t="shared" si="7"/>
        <v>285</v>
      </c>
      <c r="M36" s="59">
        <f t="shared" si="7"/>
        <v>291.0215</v>
      </c>
      <c r="N36" s="41"/>
      <c r="O36" s="41"/>
      <c r="P36" s="59">
        <f t="shared" si="8"/>
        <v>452</v>
      </c>
      <c r="Q36" s="59">
        <f t="shared" si="8"/>
        <v>458.96100000000001</v>
      </c>
      <c r="R36" s="59">
        <f t="shared" si="8"/>
        <v>110</v>
      </c>
      <c r="S36" s="59">
        <f t="shared" si="8"/>
        <v>111.12700000000001</v>
      </c>
      <c r="T36" s="59">
        <f t="shared" si="8"/>
        <v>707</v>
      </c>
      <c r="U36" s="59">
        <f>U21+U24+U27+U30+U33</f>
        <v>723.18000000000006</v>
      </c>
      <c r="V36" s="59">
        <f t="shared" si="9"/>
        <v>164</v>
      </c>
      <c r="W36" s="59">
        <f t="shared" si="9"/>
        <v>166.964</v>
      </c>
      <c r="X36" s="178">
        <f t="shared" si="10"/>
        <v>302</v>
      </c>
      <c r="Y36" s="59">
        <f t="shared" si="10"/>
        <v>305.60399999999998</v>
      </c>
      <c r="Z36" s="59">
        <f t="shared" si="10"/>
        <v>2759.7</v>
      </c>
      <c r="AA36" s="183">
        <v>2808</v>
      </c>
      <c r="AB36" s="44">
        <v>48</v>
      </c>
      <c r="AC36" s="45">
        <v>1.74</v>
      </c>
    </row>
    <row r="37" spans="1:29">
      <c r="A37" s="62"/>
      <c r="B37" s="63"/>
      <c r="C37" s="58" t="s">
        <v>35</v>
      </c>
      <c r="D37" s="50">
        <f>D36/D35*1000</f>
        <v>1241.3793103448277</v>
      </c>
      <c r="E37" s="50">
        <f>E36/E35*1000</f>
        <v>1208.0344827586207</v>
      </c>
      <c r="F37" s="50">
        <f>F36/F35*1000</f>
        <v>1244.9999999999998</v>
      </c>
      <c r="G37" s="51">
        <v>1247</v>
      </c>
      <c r="H37" s="50">
        <f t="shared" ref="H37:M37" si="11">H36/H35*1000</f>
        <v>1228.4644194756554</v>
      </c>
      <c r="I37" s="50">
        <f t="shared" si="11"/>
        <v>1234.0074074074075</v>
      </c>
      <c r="J37" s="50">
        <f t="shared" si="11"/>
        <v>1333.3333333333333</v>
      </c>
      <c r="K37" s="50">
        <f t="shared" si="11"/>
        <v>1337.0256410256409</v>
      </c>
      <c r="L37" s="50">
        <f t="shared" si="11"/>
        <v>1378.8098693759073</v>
      </c>
      <c r="M37" s="50">
        <f t="shared" si="11"/>
        <v>1389.1241050119331</v>
      </c>
      <c r="N37" s="54"/>
      <c r="O37" s="54"/>
      <c r="P37" s="50">
        <f t="shared" ref="P37:W37" si="12">P36/P35*1000</f>
        <v>1048.7238979118329</v>
      </c>
      <c r="Q37" s="50">
        <f t="shared" si="12"/>
        <v>1055.0827586206897</v>
      </c>
      <c r="R37" s="50">
        <f t="shared" si="12"/>
        <v>1067.9611650485438</v>
      </c>
      <c r="S37" s="50">
        <f t="shared" si="12"/>
        <v>1078.9029126213593</v>
      </c>
      <c r="T37" s="50">
        <f t="shared" si="12"/>
        <v>646.25228519195605</v>
      </c>
      <c r="U37" s="50">
        <f t="shared" si="12"/>
        <v>651.51351351351366</v>
      </c>
      <c r="V37" s="50">
        <f t="shared" si="12"/>
        <v>700.85470085470081</v>
      </c>
      <c r="W37" s="50">
        <f t="shared" si="12"/>
        <v>704.48945147679319</v>
      </c>
      <c r="X37" s="174">
        <f>X36/X35*1000</f>
        <v>1247.9338842975208</v>
      </c>
      <c r="Y37" s="50">
        <f>Y36/Y35*1000</f>
        <v>1252.4754098360656</v>
      </c>
      <c r="Z37" s="50">
        <f>Z36/Z35*1000</f>
        <v>949.75393192690228</v>
      </c>
      <c r="AA37" s="183">
        <v>955</v>
      </c>
      <c r="AB37" s="44">
        <v>5</v>
      </c>
      <c r="AC37" s="45">
        <v>0.5</v>
      </c>
    </row>
    <row r="38" spans="1:29">
      <c r="A38" s="13" t="s">
        <v>89</v>
      </c>
      <c r="B38" s="14"/>
      <c r="C38" s="9" t="s">
        <v>32</v>
      </c>
      <c r="D38" s="52"/>
      <c r="E38" s="52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0">
        <v>314</v>
      </c>
      <c r="Q38" s="41">
        <v>319</v>
      </c>
      <c r="R38" s="40">
        <v>410</v>
      </c>
      <c r="S38" s="41">
        <v>416</v>
      </c>
      <c r="T38" s="40">
        <v>751</v>
      </c>
      <c r="U38" s="41">
        <v>762</v>
      </c>
      <c r="V38" s="40">
        <v>278</v>
      </c>
      <c r="W38" s="41">
        <v>282</v>
      </c>
      <c r="X38" s="175">
        <v>71</v>
      </c>
      <c r="Y38" s="39">
        <v>71</v>
      </c>
      <c r="Z38" s="39">
        <v>1824</v>
      </c>
      <c r="AA38" s="184">
        <f>E38+G38+I38+K38+M38+O38+Q38+S38+U38+W38+Y38</f>
        <v>1850</v>
      </c>
      <c r="AB38" s="44">
        <v>26</v>
      </c>
      <c r="AC38" s="45">
        <v>1.43</v>
      </c>
    </row>
    <row r="39" spans="1:29">
      <c r="A39" s="22"/>
      <c r="B39" s="23"/>
      <c r="C39" s="9" t="s">
        <v>34</v>
      </c>
      <c r="D39" s="52"/>
      <c r="E39" s="52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0">
        <v>304</v>
      </c>
      <c r="Q39" s="41">
        <f>Q38*Q40/1000</f>
        <v>310.06799999999998</v>
      </c>
      <c r="R39" s="40">
        <v>431</v>
      </c>
      <c r="S39" s="41">
        <f>S38*S40/1000</f>
        <v>438.88</v>
      </c>
      <c r="T39" s="40">
        <v>786</v>
      </c>
      <c r="U39" s="41">
        <f>U38*U40/1000</f>
        <v>800.86199999999997</v>
      </c>
      <c r="V39" s="40">
        <v>334</v>
      </c>
      <c r="W39" s="41">
        <f>W38*W40/1000</f>
        <v>340.09199999999998</v>
      </c>
      <c r="X39" s="175">
        <v>77</v>
      </c>
      <c r="Y39" s="41">
        <f>Y38*Y40/1000</f>
        <v>78.028999999999996</v>
      </c>
      <c r="Z39" s="39">
        <v>1932</v>
      </c>
      <c r="AA39" s="184">
        <f>E39+G39+I39+K39+M39+O39+Q39+S39+U39+W39+Y39</f>
        <v>1967.931</v>
      </c>
      <c r="AB39" s="44">
        <v>36</v>
      </c>
      <c r="AC39" s="45">
        <v>1.86</v>
      </c>
    </row>
    <row r="40" spans="1:29">
      <c r="A40" s="20"/>
      <c r="B40" s="21"/>
      <c r="C40" s="9" t="s">
        <v>35</v>
      </c>
      <c r="D40" s="53"/>
      <c r="E40" s="53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1">
        <f>P39/P38*1000</f>
        <v>968.15286624203827</v>
      </c>
      <c r="Q40" s="51">
        <v>972</v>
      </c>
      <c r="R40" s="51">
        <f>R39/R38*1000</f>
        <v>1051.219512195122</v>
      </c>
      <c r="S40" s="51">
        <v>1055</v>
      </c>
      <c r="T40" s="51">
        <f>T39/T38*1000</f>
        <v>1046.6045272969372</v>
      </c>
      <c r="U40" s="51">
        <v>1051</v>
      </c>
      <c r="V40" s="51">
        <f>V39/V38*1000</f>
        <v>1201.4388489208634</v>
      </c>
      <c r="W40" s="51">
        <v>1206</v>
      </c>
      <c r="X40" s="174">
        <f>X39/X38*1000</f>
        <v>1084.5070422535211</v>
      </c>
      <c r="Y40" s="50">
        <v>1099</v>
      </c>
      <c r="Z40" s="50">
        <f>Z39/Z38*1000</f>
        <v>1059.2105263157894</v>
      </c>
      <c r="AA40" s="184">
        <f>AA39/AA38*1000</f>
        <v>1063.7464864864864</v>
      </c>
      <c r="AB40" s="44">
        <v>5</v>
      </c>
      <c r="AC40" s="45">
        <v>0.43</v>
      </c>
    </row>
    <row r="41" spans="1:29">
      <c r="A41" s="64" t="s">
        <v>90</v>
      </c>
      <c r="B41" s="65"/>
      <c r="C41" s="9"/>
      <c r="D41" s="66"/>
      <c r="E41" s="39"/>
      <c r="F41" s="67"/>
      <c r="G41" s="41"/>
      <c r="H41" s="67"/>
      <c r="I41" s="41"/>
      <c r="J41" s="67"/>
      <c r="K41" s="41"/>
      <c r="L41" s="67"/>
      <c r="M41" s="41"/>
      <c r="N41" s="67"/>
      <c r="O41" s="41"/>
      <c r="P41" s="68"/>
      <c r="Q41" s="68"/>
      <c r="R41" s="68"/>
      <c r="S41" s="68"/>
      <c r="T41" s="68"/>
      <c r="U41" s="68"/>
      <c r="V41" s="68"/>
      <c r="W41" s="68"/>
      <c r="X41" s="179"/>
      <c r="Y41" s="69"/>
      <c r="Z41" s="69"/>
      <c r="AA41" s="184"/>
      <c r="AB41" s="44"/>
      <c r="AC41" s="45"/>
    </row>
    <row r="42" spans="1:29">
      <c r="A42" s="64" t="s">
        <v>91</v>
      </c>
      <c r="B42" s="65"/>
      <c r="C42" s="9"/>
      <c r="P42" s="40">
        <v>195</v>
      </c>
      <c r="Q42" s="41">
        <v>217</v>
      </c>
      <c r="R42" s="40">
        <v>107</v>
      </c>
      <c r="S42" s="41">
        <v>108</v>
      </c>
      <c r="T42" s="40">
        <v>741</v>
      </c>
      <c r="U42" s="41">
        <v>748</v>
      </c>
      <c r="V42" s="40">
        <v>317</v>
      </c>
      <c r="W42" s="41">
        <v>319</v>
      </c>
      <c r="X42" s="175">
        <v>102</v>
      </c>
      <c r="Y42" s="39">
        <v>103</v>
      </c>
      <c r="Z42" s="76">
        <f>D43+F43+H43+J43+L43+N43+P42+R42+T42+V42+X42</f>
        <v>2271</v>
      </c>
      <c r="AA42" s="184">
        <v>2314</v>
      </c>
      <c r="AB42" s="44">
        <v>43</v>
      </c>
      <c r="AC42" s="45">
        <v>1.89</v>
      </c>
    </row>
    <row r="43" spans="1:29">
      <c r="A43" s="13" t="s">
        <v>92</v>
      </c>
      <c r="B43" s="14"/>
      <c r="C43" s="9" t="s">
        <v>32</v>
      </c>
      <c r="D43" s="38">
        <v>60</v>
      </c>
      <c r="E43" s="39">
        <v>63</v>
      </c>
      <c r="F43" s="40">
        <v>565</v>
      </c>
      <c r="G43" s="41">
        <v>570</v>
      </c>
      <c r="H43" s="40">
        <v>56</v>
      </c>
      <c r="I43" s="42">
        <v>57</v>
      </c>
      <c r="J43" s="171">
        <v>6</v>
      </c>
      <c r="K43" s="172">
        <v>6</v>
      </c>
      <c r="L43" s="40">
        <v>103</v>
      </c>
      <c r="M43" s="41">
        <v>104</v>
      </c>
      <c r="N43" s="40">
        <v>19</v>
      </c>
      <c r="O43" s="41">
        <v>19</v>
      </c>
      <c r="P43" s="40">
        <v>218</v>
      </c>
      <c r="Q43" s="41">
        <f>Q42*Q44/1000</f>
        <v>221.34</v>
      </c>
      <c r="R43" s="40">
        <v>124</v>
      </c>
      <c r="S43" s="41">
        <f>S42*S44/1000</f>
        <v>125.28</v>
      </c>
      <c r="T43" s="40">
        <v>934</v>
      </c>
      <c r="U43" s="41">
        <f>U42*U44/1000</f>
        <v>942.48</v>
      </c>
      <c r="V43" s="40">
        <v>431</v>
      </c>
      <c r="W43" s="41">
        <f>W42*W44/1000</f>
        <v>435.435</v>
      </c>
      <c r="X43" s="175">
        <v>359</v>
      </c>
      <c r="Y43" s="39">
        <f>Y42*Y44/1000</f>
        <v>362.04500000000002</v>
      </c>
      <c r="Z43" s="76">
        <f>D44+F44+H44+J44+L44+N44+P43+R43+T43+V43+X43</f>
        <v>4432.3500000000004</v>
      </c>
      <c r="AA43" s="184">
        <v>4480</v>
      </c>
      <c r="AB43" s="44">
        <v>48</v>
      </c>
      <c r="AC43" s="45">
        <v>1.08</v>
      </c>
    </row>
    <row r="44" spans="1:29">
      <c r="A44" s="22"/>
      <c r="B44" s="23"/>
      <c r="C44" s="9" t="s">
        <v>34</v>
      </c>
      <c r="D44" s="38">
        <v>71</v>
      </c>
      <c r="E44" s="39">
        <f>E43*E45/1000</f>
        <v>72.45</v>
      </c>
      <c r="F44" s="40">
        <v>2018</v>
      </c>
      <c r="G44" s="39">
        <f>G43*G45/1000</f>
        <v>2040.6</v>
      </c>
      <c r="H44" s="40">
        <v>128</v>
      </c>
      <c r="I44" s="42">
        <f>I43*I45/1000</f>
        <v>130.017</v>
      </c>
      <c r="J44" s="43">
        <v>14.35</v>
      </c>
      <c r="K44" s="41">
        <f>K43*K45/1000</f>
        <v>14.352</v>
      </c>
      <c r="L44" s="40">
        <v>116</v>
      </c>
      <c r="M44" s="41">
        <f>M43*M45/1000</f>
        <v>117.104</v>
      </c>
      <c r="N44" s="40">
        <v>19</v>
      </c>
      <c r="O44" s="41">
        <f>O43*O45/1000</f>
        <v>19</v>
      </c>
      <c r="P44" s="51">
        <f t="shared" ref="P44:V44" si="13">P43/P42*1000</f>
        <v>1117.948717948718</v>
      </c>
      <c r="Q44" s="51">
        <v>1020</v>
      </c>
      <c r="R44" s="51">
        <f t="shared" si="13"/>
        <v>1158.8785046728972</v>
      </c>
      <c r="S44" s="51">
        <v>1160</v>
      </c>
      <c r="T44" s="51">
        <f t="shared" si="13"/>
        <v>1260.4588394062077</v>
      </c>
      <c r="U44" s="51">
        <v>1260</v>
      </c>
      <c r="V44" s="51">
        <f t="shared" si="13"/>
        <v>1359.621451104101</v>
      </c>
      <c r="W44" s="51">
        <v>1365</v>
      </c>
      <c r="X44" s="174">
        <f>X43/X42*1000</f>
        <v>3519.6078431372548</v>
      </c>
      <c r="Y44" s="50">
        <v>3515</v>
      </c>
      <c r="Z44" s="50">
        <f>Z43/Z42*1000</f>
        <v>1951.7173051519158</v>
      </c>
      <c r="AA44" s="182">
        <v>1936</v>
      </c>
      <c r="AB44" s="44">
        <v>-16</v>
      </c>
      <c r="AC44" s="45">
        <v>-0.8</v>
      </c>
    </row>
    <row r="45" spans="1:29">
      <c r="A45" s="20"/>
      <c r="B45" s="21"/>
      <c r="C45" s="9" t="s">
        <v>35</v>
      </c>
      <c r="D45" s="50">
        <f>D44/D43*1000</f>
        <v>1183.3333333333333</v>
      </c>
      <c r="E45" s="50">
        <v>1150</v>
      </c>
      <c r="F45" s="51">
        <f>F44/F43*1000</f>
        <v>3571.6814159292035</v>
      </c>
      <c r="G45" s="51">
        <v>3580</v>
      </c>
      <c r="H45" s="51">
        <f>H44/H43*1000</f>
        <v>2285.7142857142858</v>
      </c>
      <c r="I45" s="51">
        <v>2281</v>
      </c>
      <c r="J45" s="51">
        <f>J44/J43*1000</f>
        <v>2391.6666666666665</v>
      </c>
      <c r="K45" s="51">
        <v>2392</v>
      </c>
      <c r="L45" s="51">
        <f>L44/L43*1000</f>
        <v>1126.2135922330096</v>
      </c>
      <c r="M45" s="51">
        <v>1126</v>
      </c>
      <c r="N45" s="51">
        <f>N44/N43*1000</f>
        <v>1000</v>
      </c>
      <c r="O45" s="51">
        <v>1000</v>
      </c>
      <c r="P45" s="40">
        <v>123</v>
      </c>
      <c r="Q45" s="41">
        <v>137</v>
      </c>
      <c r="R45" s="40">
        <v>108</v>
      </c>
      <c r="S45" s="41">
        <v>109</v>
      </c>
      <c r="T45" s="40">
        <v>821</v>
      </c>
      <c r="U45" s="41">
        <v>825</v>
      </c>
      <c r="V45" s="40">
        <v>151</v>
      </c>
      <c r="W45" s="41">
        <v>152</v>
      </c>
      <c r="X45" s="175">
        <v>330</v>
      </c>
      <c r="Y45" s="39">
        <v>331</v>
      </c>
      <c r="Z45" s="39">
        <v>1637</v>
      </c>
      <c r="AA45" s="184">
        <v>1661</v>
      </c>
      <c r="AB45" s="44">
        <v>24</v>
      </c>
      <c r="AC45" s="45">
        <v>1.47</v>
      </c>
    </row>
    <row r="46" spans="1:29">
      <c r="A46" s="13" t="s">
        <v>93</v>
      </c>
      <c r="B46" s="14"/>
      <c r="C46" s="9" t="s">
        <v>32</v>
      </c>
      <c r="D46" s="38">
        <v>12</v>
      </c>
      <c r="E46" s="39">
        <v>13</v>
      </c>
      <c r="F46" s="40">
        <v>17</v>
      </c>
      <c r="G46" s="41">
        <v>19</v>
      </c>
      <c r="H46" s="40">
        <v>15</v>
      </c>
      <c r="I46" s="42">
        <v>15</v>
      </c>
      <c r="J46" s="40">
        <v>3</v>
      </c>
      <c r="K46" s="41">
        <v>3</v>
      </c>
      <c r="L46" s="40">
        <v>35</v>
      </c>
      <c r="M46" s="41">
        <v>35</v>
      </c>
      <c r="N46" s="40">
        <v>22</v>
      </c>
      <c r="O46" s="41">
        <v>22</v>
      </c>
      <c r="P46" s="40">
        <v>117</v>
      </c>
      <c r="Q46" s="41">
        <f>Q45*Q47/1000</f>
        <v>119.19</v>
      </c>
      <c r="R46" s="40">
        <v>95</v>
      </c>
      <c r="S46" s="41">
        <f>S45*S47/1000</f>
        <v>96.465000000000003</v>
      </c>
      <c r="T46" s="40">
        <v>1527</v>
      </c>
      <c r="U46" s="41">
        <f>U45*U47/1000</f>
        <v>1536.15</v>
      </c>
      <c r="V46" s="40">
        <v>253</v>
      </c>
      <c r="W46" s="41">
        <f>W45*W47/1000</f>
        <v>257.03199999999998</v>
      </c>
      <c r="X46" s="175">
        <v>318</v>
      </c>
      <c r="Y46" s="41">
        <f>Y45*Y47/1000</f>
        <v>323.05599999999998</v>
      </c>
      <c r="Z46" s="39">
        <v>2490</v>
      </c>
      <c r="AA46" s="184">
        <v>2513</v>
      </c>
      <c r="AB46" s="44">
        <v>23</v>
      </c>
      <c r="AC46" s="45">
        <v>0.94</v>
      </c>
    </row>
    <row r="47" spans="1:29">
      <c r="A47" s="22"/>
      <c r="B47" s="23"/>
      <c r="C47" s="9" t="s">
        <v>34</v>
      </c>
      <c r="D47" s="38">
        <v>19</v>
      </c>
      <c r="E47" s="39">
        <f>E46*E48/1000</f>
        <v>19.239999999999998</v>
      </c>
      <c r="F47" s="40">
        <v>59</v>
      </c>
      <c r="G47" s="39">
        <f>G46*G48/1000</f>
        <v>59.85</v>
      </c>
      <c r="H47" s="40">
        <v>26</v>
      </c>
      <c r="I47" s="42">
        <f>I46*I48/1000</f>
        <v>26.04</v>
      </c>
      <c r="J47" s="40">
        <v>9</v>
      </c>
      <c r="K47" s="41">
        <f>K46*K48/1000</f>
        <v>9</v>
      </c>
      <c r="L47" s="40">
        <v>44</v>
      </c>
      <c r="M47" s="41">
        <f>M46*M48/1000</f>
        <v>43.994999999999997</v>
      </c>
      <c r="N47" s="40">
        <v>23</v>
      </c>
      <c r="O47" s="42">
        <f>O46*O48/1000</f>
        <v>23.43</v>
      </c>
      <c r="P47" s="51">
        <f t="shared" ref="P47:V47" si="14">P46/P45*1000</f>
        <v>951.21951219512187</v>
      </c>
      <c r="Q47" s="51">
        <v>870</v>
      </c>
      <c r="R47" s="51">
        <f t="shared" si="14"/>
        <v>879.62962962962968</v>
      </c>
      <c r="S47" s="51">
        <v>885</v>
      </c>
      <c r="T47" s="51">
        <f t="shared" si="14"/>
        <v>1859.9269183922047</v>
      </c>
      <c r="U47" s="51">
        <v>1862</v>
      </c>
      <c r="V47" s="51">
        <f t="shared" si="14"/>
        <v>1675.4966887417218</v>
      </c>
      <c r="W47" s="51">
        <v>1691</v>
      </c>
      <c r="X47" s="174">
        <f>X46/X45*1000</f>
        <v>963.63636363636363</v>
      </c>
      <c r="Y47" s="50">
        <v>976</v>
      </c>
      <c r="Z47" s="50">
        <f>Z46/Z45*1000</f>
        <v>1521.0751374465485</v>
      </c>
      <c r="AA47" s="182">
        <v>1513</v>
      </c>
      <c r="AB47" s="44">
        <v>-8</v>
      </c>
      <c r="AC47" s="45">
        <v>-0.52</v>
      </c>
    </row>
    <row r="48" spans="1:29">
      <c r="A48" s="20"/>
      <c r="B48" s="21"/>
      <c r="C48" s="9" t="s">
        <v>35</v>
      </c>
      <c r="D48" s="50">
        <f>D47/D46*1000</f>
        <v>1583.3333333333333</v>
      </c>
      <c r="E48" s="50">
        <v>1480</v>
      </c>
      <c r="F48" s="51">
        <f>F47/F46*1000</f>
        <v>3470.5882352941176</v>
      </c>
      <c r="G48" s="51">
        <v>3150</v>
      </c>
      <c r="H48" s="51">
        <f>H47/H46*1000</f>
        <v>1733.3333333333335</v>
      </c>
      <c r="I48" s="51">
        <v>1736</v>
      </c>
      <c r="J48" s="51">
        <f>J47/J46*1000</f>
        <v>3000</v>
      </c>
      <c r="K48" s="51">
        <v>3000</v>
      </c>
      <c r="L48" s="51">
        <f>L47/L46*1000</f>
        <v>1257.1428571428571</v>
      </c>
      <c r="M48" s="51">
        <v>1257</v>
      </c>
      <c r="N48" s="51">
        <f>N47/N46*1000</f>
        <v>1045.4545454545455</v>
      </c>
      <c r="O48" s="51">
        <v>1065</v>
      </c>
      <c r="P48" s="40">
        <v>18</v>
      </c>
      <c r="Q48" s="41">
        <v>18</v>
      </c>
      <c r="R48" s="40">
        <v>26</v>
      </c>
      <c r="S48" s="41">
        <v>26</v>
      </c>
      <c r="T48" s="40">
        <v>637</v>
      </c>
      <c r="U48" s="41">
        <v>640</v>
      </c>
      <c r="V48" s="40">
        <v>449</v>
      </c>
      <c r="W48" s="41">
        <v>450</v>
      </c>
      <c r="X48" s="175">
        <v>35</v>
      </c>
      <c r="Y48" s="39">
        <v>35</v>
      </c>
      <c r="Z48" s="39">
        <v>1242</v>
      </c>
      <c r="AA48" s="184">
        <v>1252</v>
      </c>
      <c r="AB48" s="44">
        <v>10</v>
      </c>
      <c r="AC48" s="45">
        <v>0.81</v>
      </c>
    </row>
    <row r="49" spans="1:29">
      <c r="A49" s="13" t="s">
        <v>94</v>
      </c>
      <c r="B49" s="14"/>
      <c r="C49" s="9" t="s">
        <v>32</v>
      </c>
      <c r="D49" s="38">
        <v>1</v>
      </c>
      <c r="E49" s="39">
        <v>2</v>
      </c>
      <c r="F49" s="40">
        <v>76</v>
      </c>
      <c r="G49" s="41">
        <v>81</v>
      </c>
      <c r="H49" s="41"/>
      <c r="I49" s="41"/>
      <c r="J49" s="41"/>
      <c r="K49" s="41"/>
      <c r="L49" s="41"/>
      <c r="M49" s="41"/>
      <c r="N49" s="41"/>
      <c r="O49" s="41"/>
      <c r="P49" s="40">
        <v>27</v>
      </c>
      <c r="Q49" s="41">
        <f>Q48*Q50/1000</f>
        <v>27.54</v>
      </c>
      <c r="R49" s="40">
        <v>44</v>
      </c>
      <c r="S49" s="41">
        <f>S48*S50/1000</f>
        <v>43.42</v>
      </c>
      <c r="T49" s="40">
        <v>641</v>
      </c>
      <c r="U49" s="41">
        <f>U48*U50/1000</f>
        <v>646.4</v>
      </c>
      <c r="V49" s="40">
        <v>441</v>
      </c>
      <c r="W49" s="41">
        <f>W48*W50/1000</f>
        <v>448.2</v>
      </c>
      <c r="X49" s="175">
        <v>56</v>
      </c>
      <c r="Y49" s="41">
        <f>Y48*Y50/1000</f>
        <v>52.5</v>
      </c>
      <c r="Z49" s="39">
        <v>1369.5</v>
      </c>
      <c r="AA49" s="184">
        <v>1381</v>
      </c>
      <c r="AB49" s="44">
        <v>12</v>
      </c>
      <c r="AC49" s="45">
        <v>0.84</v>
      </c>
    </row>
    <row r="50" spans="1:29">
      <c r="A50" s="22"/>
      <c r="B50" s="23"/>
      <c r="C50" s="9" t="s">
        <v>34</v>
      </c>
      <c r="D50" s="70">
        <v>0.5</v>
      </c>
      <c r="E50" s="39">
        <f>E49*E51/1000</f>
        <v>1</v>
      </c>
      <c r="F50" s="40">
        <v>160</v>
      </c>
      <c r="G50" s="39">
        <f>G49*G51/1000</f>
        <v>162</v>
      </c>
      <c r="H50" s="41"/>
      <c r="I50" s="41"/>
      <c r="J50" s="41"/>
      <c r="K50" s="41"/>
      <c r="L50" s="41"/>
      <c r="M50" s="41"/>
      <c r="N50" s="41"/>
      <c r="O50" s="41"/>
      <c r="P50" s="51">
        <f>P49/P48*1000</f>
        <v>1500</v>
      </c>
      <c r="Q50" s="51">
        <v>1530</v>
      </c>
      <c r="R50" s="51">
        <f>R49/R48*1000</f>
        <v>1692.3076923076924</v>
      </c>
      <c r="S50" s="51">
        <v>1670</v>
      </c>
      <c r="T50" s="51">
        <f>T49/T48*1000</f>
        <v>1006.2794348508635</v>
      </c>
      <c r="U50" s="51">
        <v>1010</v>
      </c>
      <c r="V50" s="51">
        <f>V49/V48*1000</f>
        <v>982.18262806236078</v>
      </c>
      <c r="W50" s="51">
        <v>996</v>
      </c>
      <c r="X50" s="174">
        <f>X49/X48*1000</f>
        <v>1600</v>
      </c>
      <c r="Y50" s="50">
        <v>1500</v>
      </c>
      <c r="Z50" s="50">
        <f>Z49/Z48*1000</f>
        <v>1102.6570048309179</v>
      </c>
      <c r="AA50" s="182">
        <v>1103</v>
      </c>
      <c r="AB50" s="44">
        <v>0</v>
      </c>
      <c r="AC50" s="45">
        <v>0.04</v>
      </c>
    </row>
    <row r="51" spans="1:29">
      <c r="A51" s="20"/>
      <c r="B51" s="21"/>
      <c r="C51" s="9" t="s">
        <v>35</v>
      </c>
      <c r="D51" s="50">
        <f>D50/D49*1000</f>
        <v>500</v>
      </c>
      <c r="E51" s="50">
        <v>500</v>
      </c>
      <c r="F51" s="51">
        <f>F50/F49*1000</f>
        <v>2105.2631578947367</v>
      </c>
      <c r="G51" s="51">
        <v>2000</v>
      </c>
      <c r="H51" s="51"/>
      <c r="I51" s="51"/>
      <c r="J51" s="51"/>
      <c r="K51" s="51"/>
      <c r="L51" s="51"/>
      <c r="M51" s="51"/>
      <c r="N51" s="51"/>
      <c r="O51" s="51"/>
      <c r="P51" s="41"/>
      <c r="Q51" s="41"/>
      <c r="R51" s="41"/>
      <c r="S51" s="41"/>
      <c r="T51" s="41"/>
      <c r="U51" s="41"/>
      <c r="V51" s="41"/>
      <c r="W51" s="41"/>
      <c r="X51" s="176"/>
      <c r="Y51" s="52"/>
      <c r="Z51" s="52"/>
      <c r="AA51" s="190"/>
      <c r="AB51" s="71"/>
      <c r="AC51" s="72"/>
    </row>
    <row r="52" spans="1:29">
      <c r="A52" s="13" t="s">
        <v>95</v>
      </c>
      <c r="B52" s="14"/>
      <c r="C52" s="9" t="s">
        <v>32</v>
      </c>
      <c r="D52" s="52"/>
      <c r="E52" s="52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176"/>
      <c r="Y52" s="52"/>
      <c r="Z52" s="52"/>
      <c r="AA52" s="190"/>
      <c r="AB52" s="71"/>
      <c r="AC52" s="72"/>
    </row>
    <row r="53" spans="1:29">
      <c r="A53" s="22"/>
      <c r="B53" s="23"/>
      <c r="C53" s="9" t="s">
        <v>34</v>
      </c>
      <c r="D53" s="53"/>
      <c r="E53" s="53"/>
      <c r="F53" s="54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4"/>
      <c r="U53" s="54"/>
      <c r="V53" s="54"/>
      <c r="W53" s="54"/>
      <c r="X53" s="177"/>
      <c r="Y53" s="53"/>
      <c r="Z53" s="53"/>
      <c r="AA53" s="191"/>
      <c r="AB53" s="73"/>
      <c r="AC53" s="74"/>
    </row>
    <row r="54" spans="1:29">
      <c r="A54" s="20"/>
      <c r="B54" s="21"/>
      <c r="C54" s="9" t="s">
        <v>35</v>
      </c>
      <c r="D54" s="59">
        <v>73</v>
      </c>
      <c r="E54" s="52">
        <v>81</v>
      </c>
      <c r="F54" s="75">
        <v>658</v>
      </c>
      <c r="G54" s="41">
        <v>672</v>
      </c>
      <c r="H54" s="75">
        <v>71</v>
      </c>
      <c r="I54" s="41">
        <v>71</v>
      </c>
      <c r="J54" s="75">
        <v>9</v>
      </c>
      <c r="K54" s="41">
        <v>9</v>
      </c>
      <c r="L54" s="75">
        <v>138</v>
      </c>
      <c r="M54" s="41">
        <v>138</v>
      </c>
      <c r="N54" s="75">
        <v>41</v>
      </c>
      <c r="O54" s="41">
        <v>41</v>
      </c>
      <c r="P54" s="75">
        <v>336</v>
      </c>
      <c r="Q54" s="41">
        <v>336</v>
      </c>
      <c r="R54" s="75">
        <v>241</v>
      </c>
      <c r="S54" s="41">
        <v>242</v>
      </c>
      <c r="T54" s="75">
        <v>2199</v>
      </c>
      <c r="U54" s="41">
        <v>2200</v>
      </c>
      <c r="V54" s="75">
        <v>917</v>
      </c>
      <c r="W54" s="41">
        <v>917</v>
      </c>
      <c r="X54" s="178">
        <v>467</v>
      </c>
      <c r="Y54" s="39">
        <v>467</v>
      </c>
      <c r="Z54" s="76">
        <f>D54+F54+H54+J54+L54+N54+P54+R54+T54+V54+X54</f>
        <v>5150</v>
      </c>
      <c r="AA54" s="184">
        <v>5174</v>
      </c>
      <c r="AB54" s="44">
        <v>24</v>
      </c>
      <c r="AC54" s="45">
        <v>0.47</v>
      </c>
    </row>
    <row r="55" spans="1:29">
      <c r="A55" s="56" t="s">
        <v>96</v>
      </c>
      <c r="B55" s="57"/>
      <c r="C55" s="58" t="s">
        <v>32</v>
      </c>
      <c r="D55" s="77">
        <v>90.5</v>
      </c>
      <c r="E55" s="78">
        <f>E54*E56/1000</f>
        <v>90.72</v>
      </c>
      <c r="F55" s="79">
        <v>2237</v>
      </c>
      <c r="G55" s="78">
        <f>G54*G56/1000</f>
        <v>2281.44</v>
      </c>
      <c r="H55" s="79">
        <v>154</v>
      </c>
      <c r="I55" s="80">
        <f>I54*I56/1000</f>
        <v>154.14099999999999</v>
      </c>
      <c r="J55" s="79">
        <v>23.35</v>
      </c>
      <c r="K55" s="80">
        <f>K54*K56/1000</f>
        <v>23.364000000000001</v>
      </c>
      <c r="L55" s="79">
        <v>160</v>
      </c>
      <c r="M55" s="80">
        <f>M54*M56/1000</f>
        <v>160.35599999999999</v>
      </c>
      <c r="N55" s="79">
        <v>42</v>
      </c>
      <c r="O55" s="80">
        <f>O54*O56/1000</f>
        <v>41.984000000000002</v>
      </c>
      <c r="P55" s="79">
        <v>362</v>
      </c>
      <c r="Q55" s="80">
        <f>Q54*Q56/1000</f>
        <v>362.88</v>
      </c>
      <c r="R55" s="79">
        <v>263</v>
      </c>
      <c r="S55" s="80">
        <f>S54*S56/1000</f>
        <v>264.02199999999999</v>
      </c>
      <c r="T55" s="79">
        <v>3102</v>
      </c>
      <c r="U55" s="80">
        <f>U54*U56/1000</f>
        <v>3106.4</v>
      </c>
      <c r="V55" s="79">
        <v>1125</v>
      </c>
      <c r="W55" s="80">
        <f>W54*W56/1000</f>
        <v>1127.9100000000001</v>
      </c>
      <c r="X55" s="187">
        <v>733</v>
      </c>
      <c r="Y55" s="41">
        <f>Y54*Y56/1000</f>
        <v>733.65700000000004</v>
      </c>
      <c r="Z55" s="76">
        <f>D55+F55+H55+J55+L55+N55+P55+R55+T55+V55+X55</f>
        <v>8291.85</v>
      </c>
      <c r="AA55" s="192">
        <v>8347</v>
      </c>
      <c r="AB55" s="81">
        <v>55</v>
      </c>
      <c r="AC55" s="82">
        <v>0.66</v>
      </c>
    </row>
    <row r="56" spans="1:29">
      <c r="A56" s="60" t="s">
        <v>97</v>
      </c>
      <c r="B56" s="61"/>
      <c r="C56" s="58" t="s">
        <v>34</v>
      </c>
      <c r="D56" s="50">
        <f>D55/D54*1000</f>
        <v>1239.7260273972604</v>
      </c>
      <c r="E56" s="50">
        <v>1120</v>
      </c>
      <c r="F56" s="51">
        <f t="shared" ref="F56:V56" si="15">F55/F54*1000</f>
        <v>3399.6960486322187</v>
      </c>
      <c r="G56" s="51">
        <v>3395</v>
      </c>
      <c r="H56" s="51">
        <f t="shared" si="15"/>
        <v>2169.0140845070423</v>
      </c>
      <c r="I56" s="51">
        <v>2171</v>
      </c>
      <c r="J56" s="51">
        <f t="shared" si="15"/>
        <v>2594.4444444444443</v>
      </c>
      <c r="K56" s="51">
        <v>2596</v>
      </c>
      <c r="L56" s="51">
        <f t="shared" si="15"/>
        <v>1159.4202898550725</v>
      </c>
      <c r="M56" s="51">
        <v>1162</v>
      </c>
      <c r="N56" s="51">
        <f t="shared" si="15"/>
        <v>1024.3902439024391</v>
      </c>
      <c r="O56" s="51">
        <v>1024</v>
      </c>
      <c r="P56" s="51">
        <f t="shared" si="15"/>
        <v>1077.3809523809523</v>
      </c>
      <c r="Q56" s="51">
        <v>1080</v>
      </c>
      <c r="R56" s="51">
        <f t="shared" si="15"/>
        <v>1091.2863070539418</v>
      </c>
      <c r="S56" s="51">
        <v>1091</v>
      </c>
      <c r="T56" s="51">
        <f t="shared" si="15"/>
        <v>1410.6412005457025</v>
      </c>
      <c r="U56" s="51">
        <v>1412</v>
      </c>
      <c r="V56" s="51">
        <f t="shared" si="15"/>
        <v>1226.8266085059977</v>
      </c>
      <c r="W56" s="51">
        <v>1230</v>
      </c>
      <c r="X56" s="174">
        <f>X55/X54*1000</f>
        <v>1569.593147751606</v>
      </c>
      <c r="Y56" s="50">
        <v>1571</v>
      </c>
      <c r="Z56" s="50">
        <f>Z55/Z54*1000</f>
        <v>1610.0679611650485</v>
      </c>
      <c r="AA56" s="182">
        <v>1613</v>
      </c>
      <c r="AB56" s="44">
        <v>3</v>
      </c>
      <c r="AC56" s="83">
        <v>0.2</v>
      </c>
    </row>
    <row r="57" spans="1:29">
      <c r="A57" s="62"/>
      <c r="B57" s="63"/>
      <c r="C57" s="58" t="s">
        <v>35</v>
      </c>
      <c r="D57" s="84"/>
      <c r="E57" s="84"/>
      <c r="F57" s="85"/>
      <c r="G57" s="85"/>
      <c r="H57" s="85"/>
      <c r="I57" s="85"/>
      <c r="J57" s="85"/>
      <c r="K57" s="85"/>
      <c r="L57" s="85"/>
      <c r="M57" s="85"/>
      <c r="N57" s="85"/>
      <c r="O57" s="85"/>
      <c r="P57" s="85"/>
      <c r="Q57" s="85"/>
      <c r="R57" s="85"/>
      <c r="S57" s="85"/>
      <c r="T57" s="85"/>
      <c r="U57" s="85"/>
      <c r="V57" s="85"/>
      <c r="W57" s="85"/>
      <c r="X57" s="84"/>
      <c r="Y57" s="50"/>
      <c r="Z57" s="50"/>
      <c r="AC57" s="170"/>
    </row>
    <row r="58" spans="1:29">
      <c r="A58" s="13" t="s">
        <v>98</v>
      </c>
      <c r="B58" s="14"/>
      <c r="C58" s="9" t="s">
        <v>32</v>
      </c>
      <c r="D58" s="38">
        <v>1</v>
      </c>
      <c r="E58" s="39">
        <v>1</v>
      </c>
      <c r="F58" s="43">
        <v>73.5</v>
      </c>
      <c r="G58" s="41">
        <v>76</v>
      </c>
      <c r="H58" s="40">
        <v>36</v>
      </c>
      <c r="I58" s="41">
        <v>36</v>
      </c>
      <c r="J58" s="40">
        <v>7</v>
      </c>
      <c r="K58" s="41">
        <v>7</v>
      </c>
      <c r="L58" s="40">
        <v>29</v>
      </c>
      <c r="M58" s="41">
        <v>29</v>
      </c>
      <c r="N58" s="40">
        <v>10</v>
      </c>
      <c r="O58" s="41">
        <v>11</v>
      </c>
      <c r="P58" s="40">
        <v>257</v>
      </c>
      <c r="Q58" s="41">
        <v>262</v>
      </c>
      <c r="R58" s="40">
        <v>77</v>
      </c>
      <c r="S58" s="41">
        <v>78</v>
      </c>
      <c r="T58" s="40">
        <v>1082</v>
      </c>
      <c r="U58" s="41">
        <v>1097</v>
      </c>
      <c r="V58" s="40">
        <v>444</v>
      </c>
      <c r="W58" s="41">
        <v>549</v>
      </c>
      <c r="X58" s="175">
        <v>217</v>
      </c>
      <c r="Y58" s="39">
        <v>217</v>
      </c>
      <c r="Z58" s="76">
        <f>D58+F58+H58+J58+L58+N58+P58+R58+T58+V58+X58</f>
        <v>2233.5</v>
      </c>
      <c r="AA58" s="182">
        <v>2363</v>
      </c>
      <c r="AB58" s="44">
        <v>130</v>
      </c>
      <c r="AC58" s="83">
        <v>5.8</v>
      </c>
    </row>
    <row r="59" spans="1:29">
      <c r="A59" s="22"/>
      <c r="B59" s="23"/>
      <c r="C59" s="9" t="s">
        <v>34</v>
      </c>
      <c r="D59" s="86">
        <v>0.5</v>
      </c>
      <c r="E59" s="87">
        <f>E58*E60/1000</f>
        <v>1</v>
      </c>
      <c r="F59" s="88">
        <v>110</v>
      </c>
      <c r="G59" s="87">
        <f>G58*G60/1000</f>
        <v>112.1</v>
      </c>
      <c r="H59" s="89">
        <v>44</v>
      </c>
      <c r="I59" s="90">
        <f>I58*I60/1000</f>
        <v>44.1</v>
      </c>
      <c r="J59" s="88">
        <v>10</v>
      </c>
      <c r="K59" s="90">
        <f>K58*K60/1000</f>
        <v>10.01</v>
      </c>
      <c r="L59" s="89">
        <v>25</v>
      </c>
      <c r="M59" s="90">
        <f>M58*M60/1000</f>
        <v>25.085000000000001</v>
      </c>
      <c r="N59" s="89">
        <v>9</v>
      </c>
      <c r="O59" s="90">
        <f>O58*O60/1000</f>
        <v>9.1300000000000008</v>
      </c>
      <c r="P59" s="89">
        <v>232</v>
      </c>
      <c r="Q59" s="90">
        <f>Q58*Q60/1000</f>
        <v>234.49</v>
      </c>
      <c r="R59" s="89">
        <v>79</v>
      </c>
      <c r="S59" s="90">
        <f>S58*S60/1000</f>
        <v>80.105999999999995</v>
      </c>
      <c r="T59" s="89">
        <v>1004</v>
      </c>
      <c r="U59" s="90">
        <f>U58*U60/1000</f>
        <v>1020.21</v>
      </c>
      <c r="V59" s="89">
        <v>457</v>
      </c>
      <c r="W59" s="90">
        <f>W58*W60/1000</f>
        <v>463.90499999999997</v>
      </c>
      <c r="X59" s="188">
        <v>192</v>
      </c>
      <c r="Y59" s="41">
        <f>Y58*Y60/1000</f>
        <v>194.215</v>
      </c>
      <c r="Z59" s="76">
        <f>D59+F59+H59+J59+L59+N59+P59+R59+T59+V59+X59</f>
        <v>2162.5</v>
      </c>
      <c r="AA59" s="185">
        <v>2194</v>
      </c>
      <c r="AB59" s="44">
        <v>32</v>
      </c>
      <c r="AC59" s="45">
        <v>1.47</v>
      </c>
    </row>
    <row r="60" spans="1:29">
      <c r="A60" s="20"/>
      <c r="B60" s="21"/>
      <c r="C60" s="9" t="s">
        <v>35</v>
      </c>
      <c r="D60" s="50">
        <f>D59/D58*1000</f>
        <v>500</v>
      </c>
      <c r="E60" s="50">
        <v>1000</v>
      </c>
      <c r="F60" s="51">
        <f t="shared" ref="F60:V60" si="16">F59/F58*1000</f>
        <v>1496.5986394557824</v>
      </c>
      <c r="G60" s="51">
        <v>1475</v>
      </c>
      <c r="H60" s="51">
        <f t="shared" si="16"/>
        <v>1222.2222222222224</v>
      </c>
      <c r="I60" s="51">
        <v>1225</v>
      </c>
      <c r="J60" s="51">
        <f t="shared" si="16"/>
        <v>1428.5714285714287</v>
      </c>
      <c r="K60" s="51">
        <v>1430</v>
      </c>
      <c r="L60" s="51">
        <f t="shared" si="16"/>
        <v>862.06896551724128</v>
      </c>
      <c r="M60" s="51">
        <v>865</v>
      </c>
      <c r="N60" s="51">
        <f t="shared" si="16"/>
        <v>900</v>
      </c>
      <c r="O60" s="51">
        <v>830</v>
      </c>
      <c r="P60" s="51">
        <f t="shared" si="16"/>
        <v>902.72373540856029</v>
      </c>
      <c r="Q60" s="51">
        <v>895</v>
      </c>
      <c r="R60" s="51">
        <f t="shared" si="16"/>
        <v>1025.9740259740261</v>
      </c>
      <c r="S60" s="51">
        <v>1027</v>
      </c>
      <c r="T60" s="51">
        <f t="shared" si="16"/>
        <v>927.91127541589651</v>
      </c>
      <c r="U60" s="51">
        <v>930</v>
      </c>
      <c r="V60" s="51">
        <f t="shared" si="16"/>
        <v>1029.2792792792793</v>
      </c>
      <c r="W60" s="51">
        <v>845</v>
      </c>
      <c r="X60" s="174">
        <f>X59/X58*1000</f>
        <v>884.79262672811069</v>
      </c>
      <c r="Y60" s="50">
        <v>895</v>
      </c>
      <c r="Z60" s="50">
        <v>968</v>
      </c>
      <c r="AA60" s="184">
        <v>929</v>
      </c>
      <c r="AB60" s="92">
        <v>-40</v>
      </c>
      <c r="AC60" s="93">
        <v>-4.09</v>
      </c>
    </row>
    <row r="61" spans="1:29">
      <c r="A61" s="13" t="s">
        <v>99</v>
      </c>
      <c r="B61" s="14"/>
      <c r="C61" s="9" t="s">
        <v>32</v>
      </c>
      <c r="D61" s="94">
        <v>202</v>
      </c>
      <c r="E61" s="52">
        <v>206</v>
      </c>
      <c r="F61" s="40">
        <v>93</v>
      </c>
      <c r="G61" s="41">
        <v>96</v>
      </c>
      <c r="H61" s="40">
        <v>33</v>
      </c>
      <c r="I61" s="41">
        <v>34</v>
      </c>
      <c r="J61" s="40">
        <v>5</v>
      </c>
      <c r="K61" s="41">
        <v>5</v>
      </c>
      <c r="L61" s="40">
        <v>80</v>
      </c>
      <c r="M61" s="41">
        <v>82</v>
      </c>
      <c r="N61" s="40">
        <v>11</v>
      </c>
      <c r="O61" s="42">
        <v>12</v>
      </c>
      <c r="P61" s="40">
        <v>330</v>
      </c>
      <c r="Q61" s="41">
        <v>332</v>
      </c>
      <c r="R61" s="40">
        <v>563</v>
      </c>
      <c r="S61" s="41">
        <v>567</v>
      </c>
      <c r="T61" s="40">
        <v>5437</v>
      </c>
      <c r="U61" s="41">
        <v>5468</v>
      </c>
      <c r="V61" s="40">
        <v>2746</v>
      </c>
      <c r="W61" s="41">
        <v>2760</v>
      </c>
      <c r="X61" s="175">
        <v>286</v>
      </c>
      <c r="Y61" s="39">
        <v>290</v>
      </c>
      <c r="Z61" s="76">
        <f>D61+F61+H61+J61+L61+N61+P61+R61+T61+V61+X61</f>
        <v>9786</v>
      </c>
      <c r="AA61" s="182">
        <v>9852</v>
      </c>
      <c r="AB61" s="44">
        <v>66</v>
      </c>
      <c r="AC61" s="83">
        <v>0.67</v>
      </c>
    </row>
    <row r="62" spans="1:29">
      <c r="A62" s="22" t="s">
        <v>100</v>
      </c>
      <c r="B62" s="23"/>
      <c r="C62" s="9" t="s">
        <v>34</v>
      </c>
      <c r="D62" s="94">
        <v>147</v>
      </c>
      <c r="E62" s="39">
        <f>E61*E63/1000</f>
        <v>149.35</v>
      </c>
      <c r="F62" s="40">
        <v>82</v>
      </c>
      <c r="G62" s="39">
        <f>G61*G63/1000</f>
        <v>83.52</v>
      </c>
      <c r="H62" s="43">
        <v>32</v>
      </c>
      <c r="I62" s="41">
        <f>I61*I63/1000</f>
        <v>32.64</v>
      </c>
      <c r="J62" s="43">
        <v>7</v>
      </c>
      <c r="K62" s="41">
        <f>K61*K63/1000</f>
        <v>7.0049999999999999</v>
      </c>
      <c r="L62" s="43">
        <v>71.3</v>
      </c>
      <c r="M62" s="41">
        <f>M61*M63/1000</f>
        <v>72.569999999999993</v>
      </c>
      <c r="N62" s="40">
        <v>10</v>
      </c>
      <c r="O62" s="41">
        <f>O61*O63/1000</f>
        <v>10.199999999999999</v>
      </c>
      <c r="P62" s="40">
        <v>260</v>
      </c>
      <c r="Q62" s="41">
        <f>Q61*Q63/1000</f>
        <v>263.94</v>
      </c>
      <c r="R62" s="43">
        <v>257</v>
      </c>
      <c r="S62" s="41">
        <f>S61*S63/1000</f>
        <v>260.82</v>
      </c>
      <c r="T62" s="40">
        <v>5315</v>
      </c>
      <c r="U62" s="41">
        <f>U61*U63/1000</f>
        <v>5358.64</v>
      </c>
      <c r="V62" s="40">
        <v>2682</v>
      </c>
      <c r="W62" s="41">
        <f>W61*W63/1000</f>
        <v>2704.8</v>
      </c>
      <c r="X62" s="175">
        <v>248</v>
      </c>
      <c r="Y62" s="41">
        <f>Y61*Y63/1000</f>
        <v>252.3</v>
      </c>
      <c r="Z62" s="76">
        <f>D62+F62+H62+J62+L62+N62+P62+R62+T62+V62+X62</f>
        <v>9111.2999999999993</v>
      </c>
      <c r="AA62" s="185">
        <v>9196</v>
      </c>
      <c r="AB62" s="44">
        <v>84</v>
      </c>
      <c r="AC62" s="45">
        <v>0.93</v>
      </c>
    </row>
    <row r="63" spans="1:29">
      <c r="A63" s="20"/>
      <c r="B63" s="21"/>
      <c r="C63" s="9" t="s">
        <v>35</v>
      </c>
      <c r="D63" s="50">
        <f>D62/D61*1000</f>
        <v>727.7227722772277</v>
      </c>
      <c r="E63" s="50">
        <v>725</v>
      </c>
      <c r="F63" s="51">
        <f t="shared" ref="F63:V63" si="17">F62/F61*1000</f>
        <v>881.72043010752691</v>
      </c>
      <c r="G63" s="51">
        <v>870</v>
      </c>
      <c r="H63" s="51">
        <f t="shared" si="17"/>
        <v>969.69696969696975</v>
      </c>
      <c r="I63" s="51">
        <v>960</v>
      </c>
      <c r="J63" s="173">
        <f t="shared" si="17"/>
        <v>1400</v>
      </c>
      <c r="K63" s="173">
        <v>1401</v>
      </c>
      <c r="L63" s="51">
        <f t="shared" si="17"/>
        <v>891.25</v>
      </c>
      <c r="M63" s="51">
        <v>885</v>
      </c>
      <c r="N63" s="51">
        <f t="shared" si="17"/>
        <v>909.09090909090901</v>
      </c>
      <c r="O63" s="51">
        <v>850</v>
      </c>
      <c r="P63" s="51">
        <f t="shared" si="17"/>
        <v>787.87878787878788</v>
      </c>
      <c r="Q63" s="51">
        <v>795</v>
      </c>
      <c r="R63" s="51">
        <f t="shared" si="17"/>
        <v>456.48312611012432</v>
      </c>
      <c r="S63" s="51">
        <v>460</v>
      </c>
      <c r="T63" s="51">
        <f t="shared" si="17"/>
        <v>977.56115504874003</v>
      </c>
      <c r="U63" s="51">
        <v>980</v>
      </c>
      <c r="V63" s="51">
        <f t="shared" si="17"/>
        <v>976.69337217771306</v>
      </c>
      <c r="W63" s="51">
        <v>980</v>
      </c>
      <c r="X63" s="174">
        <f>X62/X61*1000</f>
        <v>867.13286713286709</v>
      </c>
      <c r="Y63" s="50">
        <v>870</v>
      </c>
      <c r="Z63" s="50">
        <v>931</v>
      </c>
      <c r="AA63" s="185">
        <v>933</v>
      </c>
      <c r="AB63" s="44">
        <v>2</v>
      </c>
      <c r="AC63" s="45">
        <v>0.25</v>
      </c>
    </row>
    <row r="64" spans="1:29">
      <c r="A64" s="13" t="s">
        <v>101</v>
      </c>
      <c r="B64" s="14"/>
      <c r="C64" s="9" t="s">
        <v>32</v>
      </c>
      <c r="D64" s="52"/>
      <c r="E64" s="52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0">
        <v>78</v>
      </c>
      <c r="U64" s="41">
        <v>79</v>
      </c>
      <c r="V64" s="40">
        <v>13</v>
      </c>
      <c r="W64" s="41">
        <v>13</v>
      </c>
      <c r="X64" s="176"/>
      <c r="Y64" s="52"/>
      <c r="Z64" s="76">
        <f>D64+F64+H64+J64+L64+N64+P64+R64+T64+V64+X64</f>
        <v>91</v>
      </c>
      <c r="AA64" s="182">
        <v>92</v>
      </c>
      <c r="AB64" s="168">
        <v>1</v>
      </c>
      <c r="AC64" s="83">
        <v>1.1000000000000001</v>
      </c>
    </row>
    <row r="65" spans="1:29">
      <c r="A65" s="22"/>
      <c r="B65" s="23"/>
      <c r="C65" s="9" t="s">
        <v>34</v>
      </c>
      <c r="D65" s="52"/>
      <c r="E65" s="52"/>
      <c r="F65" s="41"/>
      <c r="G65" s="41"/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0">
        <v>45</v>
      </c>
      <c r="U65" s="41">
        <f>U64*U66/1000</f>
        <v>45.582999999999998</v>
      </c>
      <c r="V65" s="40">
        <v>8</v>
      </c>
      <c r="W65" s="41">
        <f>W64*W66/1000</f>
        <v>8.0210000000000008</v>
      </c>
      <c r="X65" s="176"/>
      <c r="Y65" s="52"/>
      <c r="Z65" s="76">
        <f>D65+F65+H65+J65+L65+N65+P65+R65+T65+V65+X65</f>
        <v>53</v>
      </c>
      <c r="AA65" s="185">
        <v>54</v>
      </c>
      <c r="AB65" s="44">
        <f>AA65-Z65</f>
        <v>1</v>
      </c>
      <c r="AC65" s="45">
        <v>1.1399999999999999</v>
      </c>
    </row>
    <row r="66" spans="1:29">
      <c r="A66" s="20"/>
      <c r="B66" s="21"/>
      <c r="C66" s="9" t="s">
        <v>35</v>
      </c>
      <c r="D66" s="53"/>
      <c r="E66" s="53"/>
      <c r="F66" s="54"/>
      <c r="G66" s="54"/>
      <c r="H66" s="54"/>
      <c r="I66" s="54"/>
      <c r="J66" s="54"/>
      <c r="K66" s="54"/>
      <c r="L66" s="54"/>
      <c r="M66" s="54"/>
      <c r="N66" s="54"/>
      <c r="O66" s="54"/>
      <c r="P66" s="54"/>
      <c r="Q66" s="54"/>
      <c r="R66" s="54"/>
      <c r="S66" s="54"/>
      <c r="T66" s="51">
        <f>T65/T64*1000</f>
        <v>576.92307692307691</v>
      </c>
      <c r="U66" s="51">
        <v>577</v>
      </c>
      <c r="V66" s="51">
        <f>V65/V64*1000</f>
        <v>615.38461538461547</v>
      </c>
      <c r="W66" s="51">
        <v>617</v>
      </c>
      <c r="X66" s="177"/>
      <c r="Y66" s="53"/>
      <c r="Z66" s="50">
        <v>582</v>
      </c>
      <c r="AA66" s="182">
        <v>583</v>
      </c>
      <c r="AB66" s="44">
        <v>0</v>
      </c>
      <c r="AC66" s="45">
        <v>0.04</v>
      </c>
    </row>
    <row r="67" spans="1:29">
      <c r="A67" s="13" t="s">
        <v>102</v>
      </c>
      <c r="B67" s="14"/>
      <c r="C67" s="9" t="s">
        <v>32</v>
      </c>
      <c r="D67" s="38">
        <v>6</v>
      </c>
      <c r="E67" s="39">
        <v>6</v>
      </c>
      <c r="F67" s="41"/>
      <c r="G67" s="41"/>
      <c r="H67" s="41"/>
      <c r="I67" s="41"/>
      <c r="J67" s="41"/>
      <c r="K67" s="41"/>
      <c r="L67" s="41"/>
      <c r="M67" s="41"/>
      <c r="N67" s="41"/>
      <c r="O67" s="41"/>
      <c r="P67" s="40">
        <v>16</v>
      </c>
      <c r="Q67" s="41">
        <v>16</v>
      </c>
      <c r="R67" s="40">
        <v>12</v>
      </c>
      <c r="S67" s="41">
        <v>12</v>
      </c>
      <c r="T67" s="40">
        <v>17</v>
      </c>
      <c r="U67" s="41">
        <v>17</v>
      </c>
      <c r="V67" s="40">
        <v>21</v>
      </c>
      <c r="W67" s="41">
        <v>21</v>
      </c>
      <c r="X67" s="176"/>
      <c r="Y67" s="52"/>
      <c r="Z67" s="76">
        <v>72</v>
      </c>
      <c r="AA67" s="185">
        <v>72</v>
      </c>
      <c r="AB67" s="44">
        <v>0</v>
      </c>
      <c r="AC67" s="45">
        <v>0</v>
      </c>
    </row>
    <row r="68" spans="1:29">
      <c r="A68" s="22"/>
      <c r="B68" s="23"/>
      <c r="C68" s="9" t="s">
        <v>34</v>
      </c>
      <c r="D68" s="38">
        <v>10</v>
      </c>
      <c r="E68" s="39">
        <f>E67*E69/1000</f>
        <v>10.11</v>
      </c>
      <c r="F68" s="41"/>
      <c r="G68" s="41"/>
      <c r="H68" s="41"/>
      <c r="I68" s="41"/>
      <c r="J68" s="41"/>
      <c r="K68" s="41"/>
      <c r="L68" s="41"/>
      <c r="M68" s="41"/>
      <c r="N68" s="41"/>
      <c r="O68" s="41"/>
      <c r="P68" s="40">
        <v>16</v>
      </c>
      <c r="Q68" s="41">
        <f>Q67*Q69/1000</f>
        <v>16</v>
      </c>
      <c r="R68" s="43">
        <v>10</v>
      </c>
      <c r="S68" s="41">
        <f>S67*S69/1000</f>
        <v>10.14</v>
      </c>
      <c r="T68" s="40">
        <v>12</v>
      </c>
      <c r="U68" s="41">
        <f>U67*U69/1000</f>
        <v>12.154999999999999</v>
      </c>
      <c r="V68" s="40">
        <v>17</v>
      </c>
      <c r="W68" s="41">
        <f>W67*W69/1000</f>
        <v>17.22</v>
      </c>
      <c r="X68" s="176"/>
      <c r="Y68" s="52"/>
      <c r="Z68" s="76">
        <v>65</v>
      </c>
      <c r="AA68" s="185">
        <v>66</v>
      </c>
      <c r="AB68" s="44">
        <v>1</v>
      </c>
      <c r="AC68" s="45">
        <v>0.96</v>
      </c>
    </row>
    <row r="69" spans="1:29">
      <c r="A69" s="20"/>
      <c r="B69" s="21"/>
      <c r="C69" s="9" t="s">
        <v>35</v>
      </c>
      <c r="D69" s="50">
        <f>D68/D67*1000</f>
        <v>1666.6666666666667</v>
      </c>
      <c r="E69" s="50">
        <v>1685</v>
      </c>
      <c r="F69" s="54"/>
      <c r="G69" s="54"/>
      <c r="H69" s="54"/>
      <c r="I69" s="54"/>
      <c r="J69" s="54"/>
      <c r="K69" s="54"/>
      <c r="L69" s="54"/>
      <c r="M69" s="54"/>
      <c r="N69" s="54"/>
      <c r="O69" s="54"/>
      <c r="P69" s="51">
        <f>P68/P67*1000</f>
        <v>1000</v>
      </c>
      <c r="Q69" s="51">
        <v>1000</v>
      </c>
      <c r="R69" s="51">
        <f t="shared" ref="R69:V69" si="18">R68/R67*1000</f>
        <v>833.33333333333337</v>
      </c>
      <c r="S69" s="51">
        <v>845</v>
      </c>
      <c r="T69" s="51">
        <f t="shared" si="18"/>
        <v>705.88235294117646</v>
      </c>
      <c r="U69" s="51">
        <v>715</v>
      </c>
      <c r="V69" s="51">
        <f t="shared" si="18"/>
        <v>809.52380952380952</v>
      </c>
      <c r="W69" s="51">
        <v>820</v>
      </c>
      <c r="X69" s="177"/>
      <c r="Y69" s="53"/>
      <c r="Z69" s="50">
        <v>903</v>
      </c>
      <c r="AA69" s="182">
        <v>911</v>
      </c>
      <c r="AB69" s="44">
        <v>9</v>
      </c>
      <c r="AC69" s="83">
        <v>0.96</v>
      </c>
    </row>
    <row r="70" spans="1:29">
      <c r="A70" s="13" t="s">
        <v>103</v>
      </c>
      <c r="B70" s="14"/>
      <c r="C70" s="9" t="s">
        <v>32</v>
      </c>
      <c r="D70" s="70">
        <v>26</v>
      </c>
      <c r="E70" s="70">
        <v>29</v>
      </c>
      <c r="F70" s="43">
        <v>8241</v>
      </c>
      <c r="G70" s="43">
        <v>8257</v>
      </c>
      <c r="H70" s="43">
        <v>2608</v>
      </c>
      <c r="I70" s="43">
        <v>2617</v>
      </c>
      <c r="J70" s="43">
        <v>1415</v>
      </c>
      <c r="K70" s="43">
        <v>1428</v>
      </c>
      <c r="L70" s="43">
        <v>130</v>
      </c>
      <c r="M70" s="43">
        <v>134</v>
      </c>
      <c r="N70" s="43">
        <v>35</v>
      </c>
      <c r="O70" s="43">
        <v>39</v>
      </c>
      <c r="P70" s="43">
        <v>5</v>
      </c>
      <c r="Q70" s="43">
        <v>6</v>
      </c>
      <c r="R70" s="43">
        <v>3.9</v>
      </c>
      <c r="S70" s="43">
        <v>5</v>
      </c>
      <c r="T70" s="43">
        <v>19</v>
      </c>
      <c r="U70" s="43">
        <v>22</v>
      </c>
      <c r="V70" s="43">
        <v>11</v>
      </c>
      <c r="W70" s="43">
        <v>12</v>
      </c>
      <c r="X70" s="180">
        <v>4</v>
      </c>
      <c r="Y70" s="70">
        <v>5</v>
      </c>
      <c r="Z70" s="76">
        <v>12498</v>
      </c>
      <c r="AA70" s="185">
        <v>12554</v>
      </c>
      <c r="AB70" s="44">
        <v>56</v>
      </c>
      <c r="AC70" s="45">
        <v>0.45</v>
      </c>
    </row>
    <row r="71" spans="1:29">
      <c r="A71" s="22"/>
      <c r="B71" s="23"/>
      <c r="C71" s="9" t="s">
        <v>34</v>
      </c>
      <c r="D71" s="69">
        <v>180</v>
      </c>
      <c r="E71" s="69">
        <v>208</v>
      </c>
      <c r="F71" s="43">
        <v>96675</v>
      </c>
      <c r="G71" s="43">
        <v>98674</v>
      </c>
      <c r="H71" s="43">
        <v>21636</v>
      </c>
      <c r="I71" s="43">
        <v>21824</v>
      </c>
      <c r="J71" s="43">
        <v>20547</v>
      </c>
      <c r="K71" s="43">
        <v>20771</v>
      </c>
      <c r="L71" s="43">
        <v>726</v>
      </c>
      <c r="M71" s="43">
        <v>755</v>
      </c>
      <c r="N71" s="43">
        <v>226</v>
      </c>
      <c r="O71" s="43">
        <v>257</v>
      </c>
      <c r="P71" s="43">
        <v>35</v>
      </c>
      <c r="Q71" s="43">
        <v>42</v>
      </c>
      <c r="R71" s="43">
        <v>27.3</v>
      </c>
      <c r="S71" s="43">
        <v>35</v>
      </c>
      <c r="T71" s="43">
        <v>134</v>
      </c>
      <c r="U71" s="43">
        <v>154</v>
      </c>
      <c r="V71" s="43">
        <v>98</v>
      </c>
      <c r="W71" s="43">
        <v>105</v>
      </c>
      <c r="X71" s="180">
        <v>27</v>
      </c>
      <c r="Y71" s="70">
        <v>34</v>
      </c>
      <c r="Z71" s="76">
        <v>140311</v>
      </c>
      <c r="AA71" s="185">
        <v>142859</v>
      </c>
      <c r="AB71" s="44">
        <v>2548</v>
      </c>
      <c r="AC71" s="45">
        <v>1.82</v>
      </c>
    </row>
    <row r="72" spans="1:29">
      <c r="A72" s="20"/>
      <c r="B72" s="21"/>
      <c r="C72" s="9" t="s">
        <v>35</v>
      </c>
      <c r="D72" s="50">
        <f>D71/D70*1000</f>
        <v>6923.0769230769238</v>
      </c>
      <c r="E72" s="50">
        <f t="shared" ref="E72:W72" si="19">E71/E70*1000</f>
        <v>7172.4137931034484</v>
      </c>
      <c r="F72" s="51">
        <f t="shared" si="19"/>
        <v>11730.979250091008</v>
      </c>
      <c r="G72" s="51">
        <f t="shared" si="19"/>
        <v>11950.345161680998</v>
      </c>
      <c r="H72" s="51">
        <f t="shared" si="19"/>
        <v>8296.0122699386502</v>
      </c>
      <c r="I72" s="51">
        <f t="shared" si="19"/>
        <v>8339.3198318685518</v>
      </c>
      <c r="J72" s="51">
        <f t="shared" si="19"/>
        <v>14520.848056537103</v>
      </c>
      <c r="K72" s="51">
        <f t="shared" si="19"/>
        <v>14545.518207282914</v>
      </c>
      <c r="L72" s="51">
        <f t="shared" si="19"/>
        <v>5584.6153846153848</v>
      </c>
      <c r="M72" s="51">
        <f t="shared" si="19"/>
        <v>5634.3283582089553</v>
      </c>
      <c r="N72" s="51">
        <f t="shared" si="19"/>
        <v>6457.1428571428569</v>
      </c>
      <c r="O72" s="51">
        <f t="shared" si="19"/>
        <v>6589.7435897435898</v>
      </c>
      <c r="P72" s="51">
        <f t="shared" si="19"/>
        <v>7000</v>
      </c>
      <c r="Q72" s="51">
        <f t="shared" si="19"/>
        <v>7000</v>
      </c>
      <c r="R72" s="51">
        <f t="shared" si="19"/>
        <v>7000</v>
      </c>
      <c r="S72" s="51">
        <f t="shared" si="19"/>
        <v>7000</v>
      </c>
      <c r="T72" s="51">
        <f t="shared" si="19"/>
        <v>7052.6315789473683</v>
      </c>
      <c r="U72" s="51">
        <f t="shared" si="19"/>
        <v>7000</v>
      </c>
      <c r="V72" s="51">
        <f t="shared" si="19"/>
        <v>8909.0909090909081</v>
      </c>
      <c r="W72" s="51">
        <f t="shared" si="19"/>
        <v>8750</v>
      </c>
      <c r="X72" s="174">
        <f>X71/X70*1000</f>
        <v>6750</v>
      </c>
      <c r="Y72" s="50">
        <f>Y71/Y70*1000</f>
        <v>6800</v>
      </c>
      <c r="Z72" s="50">
        <v>11227</v>
      </c>
      <c r="AA72" s="182">
        <v>11380</v>
      </c>
      <c r="AB72" s="44">
        <v>153</v>
      </c>
      <c r="AC72" s="83">
        <v>1.36</v>
      </c>
    </row>
    <row r="73" spans="1:29">
      <c r="A73" s="13" t="s">
        <v>104</v>
      </c>
      <c r="B73" s="14"/>
      <c r="C73" s="9" t="s">
        <v>32</v>
      </c>
      <c r="D73" s="38">
        <v>115</v>
      </c>
      <c r="E73" s="39">
        <v>116</v>
      </c>
      <c r="F73" s="40">
        <v>145</v>
      </c>
      <c r="G73" s="41">
        <v>146</v>
      </c>
      <c r="H73" s="40">
        <v>43</v>
      </c>
      <c r="I73" s="41">
        <v>44</v>
      </c>
      <c r="J73" s="40">
        <v>22</v>
      </c>
      <c r="K73" s="41">
        <v>23</v>
      </c>
      <c r="L73" s="40">
        <v>44</v>
      </c>
      <c r="M73" s="41">
        <v>49</v>
      </c>
      <c r="N73" s="40">
        <v>20</v>
      </c>
      <c r="O73" s="41">
        <v>21</v>
      </c>
      <c r="P73" s="40">
        <v>324</v>
      </c>
      <c r="Q73" s="41">
        <v>325</v>
      </c>
      <c r="R73" s="40">
        <v>128</v>
      </c>
      <c r="S73" s="41">
        <v>129</v>
      </c>
      <c r="T73" s="40">
        <v>952</v>
      </c>
      <c r="U73" s="41">
        <v>953</v>
      </c>
      <c r="V73" s="40">
        <v>187</v>
      </c>
      <c r="W73" s="41">
        <v>188</v>
      </c>
      <c r="X73" s="175">
        <v>312</v>
      </c>
      <c r="Y73" s="39">
        <v>313</v>
      </c>
      <c r="Z73" s="76">
        <v>2292</v>
      </c>
      <c r="AA73" s="185">
        <v>2307</v>
      </c>
      <c r="AB73" s="44">
        <v>15</v>
      </c>
      <c r="AC73" s="45">
        <v>0.65</v>
      </c>
    </row>
    <row r="74" spans="1:29">
      <c r="A74" s="22" t="s">
        <v>105</v>
      </c>
      <c r="B74" s="23"/>
      <c r="C74" s="9" t="s">
        <v>34</v>
      </c>
      <c r="D74" s="38">
        <v>219</v>
      </c>
      <c r="E74" s="39">
        <v>236</v>
      </c>
      <c r="F74" s="40">
        <v>359</v>
      </c>
      <c r="G74" s="41">
        <v>408</v>
      </c>
      <c r="H74" s="40">
        <v>44</v>
      </c>
      <c r="I74" s="41">
        <v>46</v>
      </c>
      <c r="J74" s="43">
        <v>27</v>
      </c>
      <c r="K74" s="41">
        <v>30</v>
      </c>
      <c r="L74" s="40">
        <v>45</v>
      </c>
      <c r="M74" s="41">
        <v>56</v>
      </c>
      <c r="N74" s="40">
        <v>21</v>
      </c>
      <c r="O74" s="41">
        <v>25</v>
      </c>
      <c r="P74" s="40">
        <v>249</v>
      </c>
      <c r="Q74" s="41">
        <v>255</v>
      </c>
      <c r="R74" s="40">
        <v>82</v>
      </c>
      <c r="S74" s="41">
        <v>97</v>
      </c>
      <c r="T74" s="40">
        <v>707</v>
      </c>
      <c r="U74" s="41">
        <v>780</v>
      </c>
      <c r="V74" s="40">
        <v>146</v>
      </c>
      <c r="W74" s="41">
        <v>155</v>
      </c>
      <c r="X74" s="175">
        <v>228</v>
      </c>
      <c r="Y74" s="39">
        <v>238</v>
      </c>
      <c r="Z74" s="76">
        <v>2127</v>
      </c>
      <c r="AA74" s="185">
        <v>2326</v>
      </c>
      <c r="AB74" s="44">
        <v>199</v>
      </c>
      <c r="AC74" s="45">
        <v>9.36</v>
      </c>
    </row>
    <row r="75" spans="1:29">
      <c r="A75" s="20"/>
      <c r="B75" s="21"/>
      <c r="C75" s="9" t="s">
        <v>35</v>
      </c>
      <c r="D75" s="50">
        <f>D74/D73*1000</f>
        <v>1904.3478260869567</v>
      </c>
      <c r="E75" s="50">
        <f t="shared" ref="E75:W75" si="20">E74/E73*1000</f>
        <v>2034.4827586206895</v>
      </c>
      <c r="F75" s="51">
        <f t="shared" si="20"/>
        <v>2475.8620689655172</v>
      </c>
      <c r="G75" s="51">
        <f t="shared" si="20"/>
        <v>2794.5205479452056</v>
      </c>
      <c r="H75" s="51">
        <f t="shared" si="20"/>
        <v>1023.2558139534884</v>
      </c>
      <c r="I75" s="51">
        <f t="shared" si="20"/>
        <v>1045.4545454545455</v>
      </c>
      <c r="J75" s="51">
        <f t="shared" si="20"/>
        <v>1227.2727272727273</v>
      </c>
      <c r="K75" s="51">
        <f t="shared" si="20"/>
        <v>1304.3478260869565</v>
      </c>
      <c r="L75" s="51">
        <f t="shared" si="20"/>
        <v>1022.7272727272727</v>
      </c>
      <c r="M75" s="51">
        <f t="shared" si="20"/>
        <v>1142.8571428571429</v>
      </c>
      <c r="N75" s="51">
        <f t="shared" si="20"/>
        <v>1050</v>
      </c>
      <c r="O75" s="51">
        <f t="shared" si="20"/>
        <v>1190.4761904761904</v>
      </c>
      <c r="P75" s="51">
        <f t="shared" si="20"/>
        <v>768.51851851851848</v>
      </c>
      <c r="Q75" s="51">
        <f t="shared" si="20"/>
        <v>784.61538461538464</v>
      </c>
      <c r="R75" s="51">
        <f t="shared" si="20"/>
        <v>640.625</v>
      </c>
      <c r="S75" s="51">
        <f t="shared" si="20"/>
        <v>751.93798449612405</v>
      </c>
      <c r="T75" s="51">
        <f t="shared" si="20"/>
        <v>742.64705882352939</v>
      </c>
      <c r="U75" s="51">
        <f t="shared" si="20"/>
        <v>818.46799580272818</v>
      </c>
      <c r="V75" s="51">
        <f t="shared" si="20"/>
        <v>780.74866310160428</v>
      </c>
      <c r="W75" s="51">
        <f t="shared" si="20"/>
        <v>824.468085106383</v>
      </c>
      <c r="X75" s="174">
        <f>X74/X73*1000</f>
        <v>730.76923076923072</v>
      </c>
      <c r="Y75" s="50">
        <f>Y74/Y73*1000</f>
        <v>760.38338658146961</v>
      </c>
      <c r="Z75" s="50">
        <v>928</v>
      </c>
      <c r="AA75" s="182">
        <v>1008</v>
      </c>
      <c r="AB75" s="44">
        <v>80</v>
      </c>
      <c r="AC75" s="83">
        <v>8.64</v>
      </c>
    </row>
    <row r="76" spans="1:29">
      <c r="A76" s="13" t="s">
        <v>106</v>
      </c>
      <c r="B76" s="14"/>
      <c r="C76" s="9" t="s">
        <v>32</v>
      </c>
      <c r="D76" s="38">
        <v>160</v>
      </c>
      <c r="E76" s="39">
        <v>178</v>
      </c>
      <c r="F76" s="40">
        <v>121</v>
      </c>
      <c r="G76" s="41">
        <v>133</v>
      </c>
      <c r="H76" s="40">
        <v>55</v>
      </c>
      <c r="I76" s="41">
        <v>50</v>
      </c>
      <c r="J76" s="40">
        <v>51</v>
      </c>
      <c r="K76" s="41">
        <v>63</v>
      </c>
      <c r="L76" s="40">
        <v>1384</v>
      </c>
      <c r="M76" s="41">
        <v>1378</v>
      </c>
      <c r="N76" s="40">
        <v>53</v>
      </c>
      <c r="O76" s="41">
        <v>56</v>
      </c>
      <c r="P76" s="40">
        <v>81</v>
      </c>
      <c r="Q76" s="41">
        <v>75</v>
      </c>
      <c r="R76" s="40">
        <v>53</v>
      </c>
      <c r="S76" s="41">
        <v>48</v>
      </c>
      <c r="T76" s="40">
        <v>381</v>
      </c>
      <c r="U76" s="41">
        <v>401</v>
      </c>
      <c r="V76" s="40">
        <v>131</v>
      </c>
      <c r="W76" s="41">
        <v>131</v>
      </c>
      <c r="X76" s="175">
        <v>107</v>
      </c>
      <c r="Y76" s="39">
        <v>119</v>
      </c>
      <c r="Z76" s="76">
        <v>2577</v>
      </c>
      <c r="AA76" s="184">
        <v>2632</v>
      </c>
      <c r="AB76" s="44">
        <v>55</v>
      </c>
      <c r="AC76" s="45">
        <v>2.13</v>
      </c>
    </row>
    <row r="77" spans="1:29">
      <c r="A77" s="22" t="s">
        <v>105</v>
      </c>
      <c r="B77" s="23"/>
      <c r="C77" s="9" t="s">
        <v>34</v>
      </c>
      <c r="D77" s="38">
        <v>1282</v>
      </c>
      <c r="E77" s="39">
        <v>1426</v>
      </c>
      <c r="F77" s="40">
        <v>708</v>
      </c>
      <c r="G77" s="41">
        <v>716</v>
      </c>
      <c r="H77" s="40">
        <v>287</v>
      </c>
      <c r="I77" s="41">
        <v>261</v>
      </c>
      <c r="J77" s="43">
        <v>231</v>
      </c>
      <c r="K77" s="41">
        <v>285</v>
      </c>
      <c r="L77" s="40">
        <v>8826</v>
      </c>
      <c r="M77" s="41">
        <v>8666</v>
      </c>
      <c r="N77" s="40">
        <v>309</v>
      </c>
      <c r="O77" s="41">
        <v>325</v>
      </c>
      <c r="P77" s="40">
        <v>548</v>
      </c>
      <c r="Q77" s="41">
        <v>416</v>
      </c>
      <c r="R77" s="40">
        <v>345</v>
      </c>
      <c r="S77" s="41">
        <v>265</v>
      </c>
      <c r="T77" s="40">
        <v>2324</v>
      </c>
      <c r="U77" s="41">
        <v>2446</v>
      </c>
      <c r="V77" s="40">
        <v>796</v>
      </c>
      <c r="W77" s="41">
        <v>838</v>
      </c>
      <c r="X77" s="175">
        <v>668</v>
      </c>
      <c r="Y77" s="39">
        <v>742</v>
      </c>
      <c r="Z77" s="76">
        <v>16324</v>
      </c>
      <c r="AA77" s="184">
        <v>16386</v>
      </c>
      <c r="AB77" s="44">
        <v>62</v>
      </c>
      <c r="AC77" s="45">
        <v>0.38</v>
      </c>
    </row>
    <row r="78" spans="1:29">
      <c r="A78" s="20"/>
      <c r="B78" s="21"/>
      <c r="C78" s="9" t="s">
        <v>35</v>
      </c>
      <c r="D78" s="50">
        <f>D77/D76*1000</f>
        <v>8012.4999999999991</v>
      </c>
      <c r="E78" s="50">
        <f>E77/E76*1000</f>
        <v>8011.2359550561796</v>
      </c>
      <c r="F78" s="51">
        <f>F77/F76*1000</f>
        <v>5851.2396694214876</v>
      </c>
      <c r="G78" s="51">
        <f t="shared" ref="G78:W78" si="21">G77/G76*1000</f>
        <v>5383.458646616542</v>
      </c>
      <c r="H78" s="51">
        <f t="shared" si="21"/>
        <v>5218.181818181818</v>
      </c>
      <c r="I78" s="51">
        <f t="shared" si="21"/>
        <v>5220</v>
      </c>
      <c r="J78" s="51">
        <f t="shared" si="21"/>
        <v>4529.411764705882</v>
      </c>
      <c r="K78" s="51">
        <f t="shared" si="21"/>
        <v>4523.8095238095239</v>
      </c>
      <c r="L78" s="51">
        <f t="shared" si="21"/>
        <v>6377.1676300578029</v>
      </c>
      <c r="M78" s="51">
        <f t="shared" si="21"/>
        <v>6288.8243831640057</v>
      </c>
      <c r="N78" s="51">
        <f t="shared" si="21"/>
        <v>5830.1886792452824</v>
      </c>
      <c r="O78" s="51">
        <f t="shared" si="21"/>
        <v>5803.5714285714284</v>
      </c>
      <c r="P78" s="51">
        <f t="shared" si="21"/>
        <v>6765.4320987654319</v>
      </c>
      <c r="Q78" s="51">
        <f t="shared" si="21"/>
        <v>5546.666666666667</v>
      </c>
      <c r="R78" s="51">
        <f t="shared" si="21"/>
        <v>6509.433962264151</v>
      </c>
      <c r="S78" s="51">
        <f t="shared" si="21"/>
        <v>5520.833333333333</v>
      </c>
      <c r="T78" s="51">
        <f t="shared" si="21"/>
        <v>6099.737532808399</v>
      </c>
      <c r="U78" s="51">
        <f t="shared" si="21"/>
        <v>6099.7506234413968</v>
      </c>
      <c r="V78" s="51">
        <f t="shared" si="21"/>
        <v>6076.3358778625952</v>
      </c>
      <c r="W78" s="51">
        <f t="shared" si="21"/>
        <v>6396.9465648854966</v>
      </c>
      <c r="X78" s="174">
        <f>X77/X76*1000</f>
        <v>6242.9906542056078</v>
      </c>
      <c r="Y78" s="50">
        <f>Y77/Y76*1000</f>
        <v>6235.2941176470586</v>
      </c>
      <c r="Z78" s="50">
        <v>6334</v>
      </c>
      <c r="AA78" s="182">
        <v>6226</v>
      </c>
      <c r="AB78" s="44">
        <v>-109</v>
      </c>
      <c r="AC78" s="83">
        <v>-1.72</v>
      </c>
    </row>
    <row r="79" spans="1:29">
      <c r="A79" s="13" t="s">
        <v>107</v>
      </c>
      <c r="B79" s="14"/>
      <c r="C79" s="9" t="s">
        <v>32</v>
      </c>
      <c r="D79" s="52"/>
      <c r="E79" s="52"/>
      <c r="F79" s="41"/>
      <c r="G79" s="41"/>
      <c r="H79" s="40">
        <v>11</v>
      </c>
      <c r="I79" s="41">
        <v>11</v>
      </c>
      <c r="J79" s="41"/>
      <c r="K79" s="41"/>
      <c r="L79" s="40">
        <v>7</v>
      </c>
      <c r="M79" s="41">
        <v>7</v>
      </c>
      <c r="N79" s="40">
        <v>6</v>
      </c>
      <c r="O79" s="42">
        <v>6</v>
      </c>
      <c r="P79" s="40">
        <v>24</v>
      </c>
      <c r="Q79" s="41">
        <v>24</v>
      </c>
      <c r="R79" s="40">
        <v>19</v>
      </c>
      <c r="S79" s="41">
        <v>20</v>
      </c>
      <c r="T79" s="40">
        <v>28</v>
      </c>
      <c r="U79" s="41">
        <v>29</v>
      </c>
      <c r="V79" s="40">
        <v>12</v>
      </c>
      <c r="W79" s="41">
        <v>13</v>
      </c>
      <c r="X79" s="175">
        <v>10</v>
      </c>
      <c r="Y79" s="39">
        <v>11</v>
      </c>
      <c r="Z79" s="76">
        <v>117</v>
      </c>
      <c r="AA79" s="185">
        <v>121</v>
      </c>
      <c r="AB79" s="44">
        <v>4</v>
      </c>
      <c r="AC79" s="45">
        <v>3.42</v>
      </c>
    </row>
    <row r="80" spans="1:29">
      <c r="A80" s="22"/>
      <c r="B80" s="23"/>
      <c r="C80" s="9" t="s">
        <v>34</v>
      </c>
      <c r="D80" s="52"/>
      <c r="E80" s="52"/>
      <c r="F80" s="41"/>
      <c r="G80" s="41"/>
      <c r="H80" s="43">
        <v>31</v>
      </c>
      <c r="I80" s="41">
        <f>I81*I79/1000</f>
        <v>31.02</v>
      </c>
      <c r="J80" s="41"/>
      <c r="K80" s="41"/>
      <c r="L80" s="43">
        <v>9</v>
      </c>
      <c r="M80" s="41">
        <f>M81*M79/1000</f>
        <v>9.0299999999999994</v>
      </c>
      <c r="N80" s="40">
        <v>5</v>
      </c>
      <c r="O80" s="42">
        <f>O81*O79/1000</f>
        <v>5.01</v>
      </c>
      <c r="P80" s="40">
        <v>71</v>
      </c>
      <c r="Q80" s="41">
        <f>Q79*Q81/1000</f>
        <v>71.040000000000006</v>
      </c>
      <c r="R80" s="40">
        <v>57</v>
      </c>
      <c r="S80" s="41">
        <f>S79*S81/1000</f>
        <v>58</v>
      </c>
      <c r="T80" s="40">
        <v>101</v>
      </c>
      <c r="U80" s="41">
        <f>U79*U81/1000</f>
        <v>102.95</v>
      </c>
      <c r="V80" s="40">
        <v>44</v>
      </c>
      <c r="W80" s="41">
        <f>W79*W81/1000</f>
        <v>44.85</v>
      </c>
      <c r="X80" s="175">
        <v>38</v>
      </c>
      <c r="Y80" s="41">
        <f>Y79*Y81/1000</f>
        <v>38.5</v>
      </c>
      <c r="Z80" s="76">
        <v>356</v>
      </c>
      <c r="AA80" s="185">
        <v>360</v>
      </c>
      <c r="AB80" s="44">
        <v>4</v>
      </c>
      <c r="AC80" s="45">
        <v>1.24</v>
      </c>
    </row>
    <row r="81" spans="1:29">
      <c r="A81" s="20"/>
      <c r="B81" s="21"/>
      <c r="C81" s="9" t="s">
        <v>35</v>
      </c>
      <c r="D81" s="53"/>
      <c r="E81" s="53"/>
      <c r="F81" s="54"/>
      <c r="G81" s="54"/>
      <c r="H81" s="51">
        <f>H80/H79*1000</f>
        <v>2818.1818181818185</v>
      </c>
      <c r="I81" s="51">
        <v>2820</v>
      </c>
      <c r="J81" s="51"/>
      <c r="K81" s="51"/>
      <c r="L81" s="51">
        <f t="shared" ref="L81:V81" si="22">L80/L79*1000</f>
        <v>1285.7142857142858</v>
      </c>
      <c r="M81" s="51">
        <v>1290</v>
      </c>
      <c r="N81" s="51">
        <f t="shared" si="22"/>
        <v>833.33333333333337</v>
      </c>
      <c r="O81" s="51">
        <v>835</v>
      </c>
      <c r="P81" s="51">
        <f t="shared" si="22"/>
        <v>2958.3333333333335</v>
      </c>
      <c r="Q81" s="51">
        <v>2960</v>
      </c>
      <c r="R81" s="51">
        <f t="shared" si="22"/>
        <v>3000</v>
      </c>
      <c r="S81" s="51">
        <v>2900</v>
      </c>
      <c r="T81" s="51">
        <f t="shared" si="22"/>
        <v>3607.1428571428573</v>
      </c>
      <c r="U81" s="51">
        <v>3550</v>
      </c>
      <c r="V81" s="51">
        <f t="shared" si="22"/>
        <v>3666.6666666666665</v>
      </c>
      <c r="W81" s="51">
        <v>3450</v>
      </c>
      <c r="X81" s="174">
        <f>X80/X79*1000</f>
        <v>3800</v>
      </c>
      <c r="Y81" s="50">
        <v>3500</v>
      </c>
      <c r="Z81" s="50">
        <v>3043</v>
      </c>
      <c r="AA81" s="182">
        <v>2979</v>
      </c>
      <c r="AB81" s="44">
        <v>-64</v>
      </c>
      <c r="AC81" s="83">
        <v>-2.11</v>
      </c>
    </row>
    <row r="82" spans="1:29">
      <c r="A82" s="13" t="s">
        <v>108</v>
      </c>
      <c r="B82" s="14"/>
      <c r="C82" s="9" t="s">
        <v>32</v>
      </c>
      <c r="D82" s="52"/>
      <c r="E82" s="52"/>
      <c r="F82" s="41"/>
      <c r="G82" s="41"/>
      <c r="H82" s="40">
        <v>42</v>
      </c>
      <c r="I82" s="41">
        <v>43</v>
      </c>
      <c r="J82" s="41"/>
      <c r="K82" s="41"/>
      <c r="L82" s="41"/>
      <c r="M82" s="41"/>
      <c r="N82" s="41"/>
      <c r="O82" s="41"/>
      <c r="P82" s="40">
        <v>99</v>
      </c>
      <c r="Q82" s="41">
        <v>100</v>
      </c>
      <c r="R82" s="40">
        <v>135</v>
      </c>
      <c r="S82" s="41">
        <v>136</v>
      </c>
      <c r="T82" s="40">
        <v>233</v>
      </c>
      <c r="U82" s="41">
        <v>234</v>
      </c>
      <c r="V82" s="40">
        <v>153</v>
      </c>
      <c r="W82" s="41">
        <v>156</v>
      </c>
      <c r="X82" s="175">
        <v>128</v>
      </c>
      <c r="Y82" s="39">
        <v>128</v>
      </c>
      <c r="Z82" s="76">
        <v>790</v>
      </c>
      <c r="AA82" s="185">
        <v>797</v>
      </c>
      <c r="AB82" s="44">
        <v>7</v>
      </c>
      <c r="AC82" s="45">
        <v>0.89</v>
      </c>
    </row>
    <row r="83" spans="1:29">
      <c r="A83" s="22"/>
      <c r="B83" s="23"/>
      <c r="C83" s="9" t="s">
        <v>34</v>
      </c>
      <c r="D83" s="52"/>
      <c r="E83" s="52"/>
      <c r="F83" s="41"/>
      <c r="G83" s="41"/>
      <c r="H83" s="43">
        <v>64</v>
      </c>
      <c r="I83" s="41">
        <f>I84*I82/1000</f>
        <v>65.144999999999996</v>
      </c>
      <c r="J83" s="41"/>
      <c r="K83" s="41"/>
      <c r="L83" s="41"/>
      <c r="M83" s="41"/>
      <c r="N83" s="41"/>
      <c r="O83" s="41"/>
      <c r="P83" s="40">
        <v>95</v>
      </c>
      <c r="Q83" s="41">
        <f>Q82*Q84/1000</f>
        <v>96.5</v>
      </c>
      <c r="R83" s="40">
        <v>127</v>
      </c>
      <c r="S83" s="41">
        <f>S82*S84/1000</f>
        <v>128.52000000000001</v>
      </c>
      <c r="T83" s="40">
        <v>217</v>
      </c>
      <c r="U83" s="41">
        <f>U82*U84/1000</f>
        <v>221.13</v>
      </c>
      <c r="V83" s="40">
        <v>154</v>
      </c>
      <c r="W83" s="41">
        <f>W82*W84/1000</f>
        <v>157.09200000000001</v>
      </c>
      <c r="X83" s="175">
        <v>118</v>
      </c>
      <c r="Y83" s="41">
        <f>Y82*Y84/1000</f>
        <v>119.68</v>
      </c>
      <c r="Z83" s="76">
        <v>775</v>
      </c>
      <c r="AA83" s="185">
        <v>788</v>
      </c>
      <c r="AB83" s="44">
        <v>13</v>
      </c>
      <c r="AC83" s="45">
        <v>1.69</v>
      </c>
    </row>
    <row r="84" spans="1:29">
      <c r="A84" s="20"/>
      <c r="B84" s="21"/>
      <c r="C84" s="9" t="s">
        <v>35</v>
      </c>
      <c r="D84" s="53"/>
      <c r="E84" s="53"/>
      <c r="F84" s="54"/>
      <c r="G84" s="54"/>
      <c r="H84" s="51">
        <f>H83/H82*1000</f>
        <v>1523.8095238095236</v>
      </c>
      <c r="I84" s="51">
        <v>1515</v>
      </c>
      <c r="J84" s="54"/>
      <c r="K84" s="54"/>
      <c r="L84" s="54"/>
      <c r="M84" s="54"/>
      <c r="N84" s="54"/>
      <c r="O84" s="54"/>
      <c r="P84" s="51">
        <f>P83/P82*1000</f>
        <v>959.59595959595958</v>
      </c>
      <c r="Q84" s="51">
        <v>965</v>
      </c>
      <c r="R84" s="51">
        <f t="shared" ref="R84:V84" si="23">R83/R82*1000</f>
        <v>940.74074074074076</v>
      </c>
      <c r="S84" s="51">
        <v>945</v>
      </c>
      <c r="T84" s="51">
        <f t="shared" si="23"/>
        <v>931.33047210300424</v>
      </c>
      <c r="U84" s="51">
        <v>945</v>
      </c>
      <c r="V84" s="51">
        <f t="shared" si="23"/>
        <v>1006.5359477124183</v>
      </c>
      <c r="W84" s="51">
        <v>1007</v>
      </c>
      <c r="X84" s="174">
        <f>X83/X82*1000</f>
        <v>921.875</v>
      </c>
      <c r="Y84" s="50">
        <v>935</v>
      </c>
      <c r="Z84" s="50">
        <v>981</v>
      </c>
      <c r="AA84" s="182">
        <v>989</v>
      </c>
      <c r="AB84" s="44">
        <v>8</v>
      </c>
      <c r="AC84" s="83">
        <v>0.79</v>
      </c>
    </row>
    <row r="85" spans="1:29">
      <c r="A85" s="13" t="s">
        <v>109</v>
      </c>
      <c r="B85" s="14"/>
      <c r="C85" s="9" t="s">
        <v>32</v>
      </c>
      <c r="D85" s="38">
        <v>182</v>
      </c>
      <c r="E85" s="76">
        <v>190</v>
      </c>
      <c r="F85" s="40">
        <v>4924</v>
      </c>
      <c r="G85" s="95">
        <v>5431</v>
      </c>
      <c r="H85" s="40">
        <v>783</v>
      </c>
      <c r="I85" s="95">
        <v>789</v>
      </c>
      <c r="J85" s="40">
        <v>598</v>
      </c>
      <c r="K85" s="95">
        <v>611</v>
      </c>
      <c r="L85" s="40">
        <v>1607</v>
      </c>
      <c r="M85" s="95">
        <v>1550</v>
      </c>
      <c r="N85" s="40">
        <v>264</v>
      </c>
      <c r="O85" s="95">
        <v>255</v>
      </c>
      <c r="P85" s="40">
        <v>1287</v>
      </c>
      <c r="Q85" s="95">
        <v>1489</v>
      </c>
      <c r="R85" s="40">
        <v>983</v>
      </c>
      <c r="S85" s="95">
        <v>1035</v>
      </c>
      <c r="T85" s="40">
        <v>4547</v>
      </c>
      <c r="U85" s="95">
        <v>4998</v>
      </c>
      <c r="V85" s="40">
        <v>1404</v>
      </c>
      <c r="W85" s="95">
        <v>1455</v>
      </c>
      <c r="X85" s="175">
        <v>386</v>
      </c>
      <c r="Y85" s="76">
        <v>387</v>
      </c>
      <c r="Z85" s="76">
        <v>16965</v>
      </c>
      <c r="AA85" s="185">
        <v>18190</v>
      </c>
      <c r="AB85" s="44">
        <v>1225</v>
      </c>
      <c r="AC85" s="45">
        <v>7.22</v>
      </c>
    </row>
    <row r="86" spans="1:29">
      <c r="A86" s="22" t="s">
        <v>105</v>
      </c>
      <c r="B86" s="23"/>
      <c r="C86" s="9" t="s">
        <v>34</v>
      </c>
      <c r="D86" s="38">
        <v>130</v>
      </c>
      <c r="E86" s="76">
        <v>106</v>
      </c>
      <c r="F86" s="40">
        <v>5936</v>
      </c>
      <c r="G86" s="95">
        <v>4846</v>
      </c>
      <c r="H86" s="40">
        <v>968</v>
      </c>
      <c r="I86" s="95">
        <v>974</v>
      </c>
      <c r="J86" s="43">
        <v>754</v>
      </c>
      <c r="K86" s="95">
        <v>753</v>
      </c>
      <c r="L86" s="40">
        <v>2657</v>
      </c>
      <c r="M86" s="95">
        <v>2480</v>
      </c>
      <c r="N86" s="40">
        <v>326</v>
      </c>
      <c r="O86" s="95">
        <v>270</v>
      </c>
      <c r="P86" s="40">
        <v>1629</v>
      </c>
      <c r="Q86" s="95">
        <v>1678</v>
      </c>
      <c r="R86" s="40">
        <v>1296</v>
      </c>
      <c r="S86" s="95">
        <v>1364</v>
      </c>
      <c r="T86" s="40">
        <v>9563</v>
      </c>
      <c r="U86" s="95">
        <v>8188</v>
      </c>
      <c r="V86" s="40">
        <v>2854</v>
      </c>
      <c r="W86" s="95">
        <v>2582</v>
      </c>
      <c r="X86" s="175">
        <v>689</v>
      </c>
      <c r="Y86" s="76">
        <v>690</v>
      </c>
      <c r="Z86" s="76">
        <v>26802</v>
      </c>
      <c r="AA86" s="185">
        <v>23931</v>
      </c>
      <c r="AB86" s="44">
        <v>-2871</v>
      </c>
      <c r="AC86" s="45">
        <v>-10.71</v>
      </c>
    </row>
    <row r="87" spans="1:29">
      <c r="A87" s="20"/>
      <c r="B87" s="21"/>
      <c r="C87" s="9" t="s">
        <v>35</v>
      </c>
      <c r="D87" s="50">
        <f>D86/D85*1000</f>
        <v>714.28571428571433</v>
      </c>
      <c r="E87" s="50">
        <f t="shared" ref="E87:W87" si="24">E86/E85*1000</f>
        <v>557.8947368421052</v>
      </c>
      <c r="F87" s="51">
        <f t="shared" si="24"/>
        <v>1205.5239642567019</v>
      </c>
      <c r="G87" s="51">
        <f t="shared" si="24"/>
        <v>892.28503038114525</v>
      </c>
      <c r="H87" s="51">
        <f t="shared" si="24"/>
        <v>1236.2707535121328</v>
      </c>
      <c r="I87" s="51">
        <f t="shared" si="24"/>
        <v>1234.4740177439796</v>
      </c>
      <c r="J87" s="51">
        <f t="shared" si="24"/>
        <v>1260.8695652173913</v>
      </c>
      <c r="K87" s="51">
        <f t="shared" si="24"/>
        <v>1232.4058919803599</v>
      </c>
      <c r="L87" s="51">
        <f t="shared" si="24"/>
        <v>1653.3914125700062</v>
      </c>
      <c r="M87" s="51">
        <f t="shared" si="24"/>
        <v>1600</v>
      </c>
      <c r="N87" s="51">
        <f t="shared" si="24"/>
        <v>1234.8484848484848</v>
      </c>
      <c r="O87" s="51">
        <f t="shared" si="24"/>
        <v>1058.8235294117646</v>
      </c>
      <c r="P87" s="51">
        <f t="shared" si="24"/>
        <v>1265.7342657342658</v>
      </c>
      <c r="Q87" s="51">
        <f t="shared" si="24"/>
        <v>1126.9308260577568</v>
      </c>
      <c r="R87" s="51">
        <f t="shared" si="24"/>
        <v>1318.413021363174</v>
      </c>
      <c r="S87" s="51">
        <f t="shared" si="24"/>
        <v>1317.8743961352657</v>
      </c>
      <c r="T87" s="51">
        <f t="shared" si="24"/>
        <v>2103.1449307235544</v>
      </c>
      <c r="U87" s="51">
        <f t="shared" si="24"/>
        <v>1638.2553021208485</v>
      </c>
      <c r="V87" s="51">
        <f t="shared" si="24"/>
        <v>2032.763532763533</v>
      </c>
      <c r="W87" s="51">
        <f t="shared" si="24"/>
        <v>1774.5704467353951</v>
      </c>
      <c r="X87" s="174">
        <f>X86/X85*1000</f>
        <v>1784.9740932642485</v>
      </c>
      <c r="Y87" s="50">
        <f>Y86/Y85*1000</f>
        <v>1782.9457364341085</v>
      </c>
      <c r="Z87" s="50">
        <v>1580</v>
      </c>
      <c r="AA87" s="182">
        <v>1316</v>
      </c>
      <c r="AB87" s="44">
        <v>-264</v>
      </c>
      <c r="AC87" s="83">
        <v>-16.72</v>
      </c>
    </row>
    <row r="88" spans="1:29">
      <c r="A88" s="96" t="s">
        <v>110</v>
      </c>
      <c r="B88" s="97"/>
      <c r="C88" s="9"/>
      <c r="D88" s="98"/>
      <c r="E88" s="98"/>
      <c r="F88" s="99"/>
      <c r="G88" s="99"/>
      <c r="H88" s="99"/>
      <c r="I88" s="99"/>
      <c r="J88" s="99"/>
      <c r="K88" s="99"/>
      <c r="L88" s="99"/>
      <c r="M88" s="99"/>
      <c r="N88" s="99"/>
      <c r="O88" s="99"/>
      <c r="P88" s="99"/>
      <c r="Q88" s="99"/>
      <c r="R88" s="99"/>
      <c r="S88" s="99"/>
      <c r="T88" s="99"/>
      <c r="U88" s="99"/>
      <c r="V88" s="99"/>
      <c r="W88" s="99"/>
      <c r="X88" s="181"/>
      <c r="Y88" s="69"/>
      <c r="Z88" s="69"/>
      <c r="AB88" s="81"/>
      <c r="AC88" s="82"/>
    </row>
    <row r="89" spans="1:29">
      <c r="A89" s="13" t="s">
        <v>111</v>
      </c>
      <c r="B89" s="14"/>
      <c r="C89" s="9" t="s">
        <v>32</v>
      </c>
      <c r="D89" s="91">
        <v>262</v>
      </c>
      <c r="E89" s="87">
        <v>270</v>
      </c>
      <c r="F89" s="88">
        <v>4127</v>
      </c>
      <c r="G89" s="100">
        <v>4249</v>
      </c>
      <c r="H89" s="89">
        <v>113</v>
      </c>
      <c r="I89" s="100">
        <v>119</v>
      </c>
      <c r="J89" s="89">
        <v>1042</v>
      </c>
      <c r="K89" s="100">
        <v>1080</v>
      </c>
      <c r="L89" s="89">
        <v>904</v>
      </c>
      <c r="M89" s="100">
        <v>854</v>
      </c>
      <c r="N89" s="89">
        <v>216</v>
      </c>
      <c r="O89" s="100">
        <v>244</v>
      </c>
      <c r="P89" s="89">
        <v>388</v>
      </c>
      <c r="Q89" s="90">
        <v>430</v>
      </c>
      <c r="R89" s="89">
        <v>99</v>
      </c>
      <c r="S89" s="90">
        <v>103</v>
      </c>
      <c r="T89" s="89">
        <v>1340</v>
      </c>
      <c r="U89" s="90">
        <v>1385</v>
      </c>
      <c r="V89" s="89">
        <v>182</v>
      </c>
      <c r="W89" s="90">
        <v>189</v>
      </c>
      <c r="X89" s="188">
        <v>185</v>
      </c>
      <c r="Y89" s="39">
        <v>191</v>
      </c>
      <c r="Z89" s="76">
        <v>8858</v>
      </c>
      <c r="AA89" s="193">
        <v>9114</v>
      </c>
      <c r="AB89" s="169">
        <v>256</v>
      </c>
      <c r="AC89" s="93">
        <v>2.89</v>
      </c>
    </row>
    <row r="90" spans="1:29">
      <c r="A90" s="22"/>
      <c r="B90" s="23"/>
      <c r="C90" s="9" t="s">
        <v>34</v>
      </c>
      <c r="D90" s="38">
        <v>1073</v>
      </c>
      <c r="E90" s="39">
        <v>1127</v>
      </c>
      <c r="F90" s="40">
        <v>22857</v>
      </c>
      <c r="G90" s="95">
        <v>23560</v>
      </c>
      <c r="H90" s="40">
        <v>482</v>
      </c>
      <c r="I90" s="95">
        <v>522</v>
      </c>
      <c r="J90" s="40">
        <v>5517</v>
      </c>
      <c r="K90" s="95">
        <v>5724</v>
      </c>
      <c r="L90" s="40">
        <v>5399</v>
      </c>
      <c r="M90" s="95">
        <v>4876</v>
      </c>
      <c r="N90" s="40">
        <v>987</v>
      </c>
      <c r="O90" s="95">
        <v>981</v>
      </c>
      <c r="P90" s="40">
        <v>1771</v>
      </c>
      <c r="Q90" s="41">
        <v>1967</v>
      </c>
      <c r="R90" s="40">
        <v>447</v>
      </c>
      <c r="S90" s="41">
        <v>437</v>
      </c>
      <c r="T90" s="40">
        <v>3649</v>
      </c>
      <c r="U90" s="41">
        <v>3634</v>
      </c>
      <c r="V90" s="40">
        <v>571</v>
      </c>
      <c r="W90" s="41">
        <v>555</v>
      </c>
      <c r="X90" s="175">
        <v>548</v>
      </c>
      <c r="Y90" s="39">
        <v>577</v>
      </c>
      <c r="Z90" s="76">
        <v>43301</v>
      </c>
      <c r="AA90" s="184">
        <v>43960</v>
      </c>
      <c r="AB90" s="44">
        <v>659</v>
      </c>
      <c r="AC90" s="45">
        <v>1.52</v>
      </c>
    </row>
    <row r="91" spans="1:29">
      <c r="A91" s="20"/>
      <c r="B91" s="21"/>
      <c r="C91" s="9" t="s">
        <v>35</v>
      </c>
      <c r="D91" s="50">
        <f>D90/D89*1000</f>
        <v>4095.4198473282445</v>
      </c>
      <c r="E91" s="50">
        <f t="shared" ref="E91:W91" si="25">E90/E89*1000</f>
        <v>4174.0740740740739</v>
      </c>
      <c r="F91" s="51">
        <f t="shared" si="25"/>
        <v>5538.4056215168403</v>
      </c>
      <c r="G91" s="51">
        <f t="shared" si="25"/>
        <v>5544.8340786067311</v>
      </c>
      <c r="H91" s="51">
        <f t="shared" si="25"/>
        <v>4265.4867256637172</v>
      </c>
      <c r="I91" s="51">
        <f t="shared" si="25"/>
        <v>4386.5546218487398</v>
      </c>
      <c r="J91" s="51">
        <f t="shared" si="25"/>
        <v>5294.6257197696741</v>
      </c>
      <c r="K91" s="51">
        <f t="shared" si="25"/>
        <v>5300</v>
      </c>
      <c r="L91" s="51">
        <f t="shared" si="25"/>
        <v>5972.3451327433631</v>
      </c>
      <c r="M91" s="51">
        <f t="shared" si="25"/>
        <v>5709.6018735362995</v>
      </c>
      <c r="N91" s="51">
        <f t="shared" si="25"/>
        <v>4569.4444444444443</v>
      </c>
      <c r="O91" s="51">
        <f t="shared" si="25"/>
        <v>4020.4918032786886</v>
      </c>
      <c r="P91" s="51">
        <f t="shared" si="25"/>
        <v>4564.4329896907211</v>
      </c>
      <c r="Q91" s="51">
        <f>Q90/Q89*1000</f>
        <v>4574.4186046511622</v>
      </c>
      <c r="R91" s="51">
        <f t="shared" si="25"/>
        <v>4515.1515151515159</v>
      </c>
      <c r="S91" s="51">
        <f>S90/S89*1000</f>
        <v>4242.7184466019417</v>
      </c>
      <c r="T91" s="51">
        <f t="shared" si="25"/>
        <v>2723.1343283582091</v>
      </c>
      <c r="U91" s="51">
        <f>U90/U89*1000</f>
        <v>2623.8267148014438</v>
      </c>
      <c r="V91" s="51">
        <f t="shared" si="25"/>
        <v>3137.3626373626375</v>
      </c>
      <c r="W91" s="51">
        <f t="shared" si="25"/>
        <v>2936.5079365079364</v>
      </c>
      <c r="X91" s="174">
        <f>X90/X89*1000</f>
        <v>2962.1621621621621</v>
      </c>
      <c r="Y91" s="50">
        <f>Y90/Y89*1000</f>
        <v>3020.9424083769632</v>
      </c>
      <c r="Z91" s="50">
        <v>4888</v>
      </c>
      <c r="AA91" s="185">
        <v>4823</v>
      </c>
      <c r="AB91" s="44">
        <v>-65</v>
      </c>
      <c r="AC91" s="83">
        <v>-1.33</v>
      </c>
    </row>
    <row r="92" spans="1:29">
      <c r="A92" s="13" t="s">
        <v>112</v>
      </c>
      <c r="B92" s="14"/>
      <c r="C92" s="9" t="s">
        <v>32</v>
      </c>
      <c r="D92" s="38">
        <v>51</v>
      </c>
      <c r="E92" s="39">
        <v>52</v>
      </c>
      <c r="F92" s="40">
        <v>391</v>
      </c>
      <c r="G92" s="42">
        <v>405</v>
      </c>
      <c r="H92" s="40">
        <v>8</v>
      </c>
      <c r="I92" s="95">
        <v>9</v>
      </c>
      <c r="J92" s="40">
        <v>50</v>
      </c>
      <c r="K92" s="95">
        <v>51</v>
      </c>
      <c r="L92" s="40">
        <v>18</v>
      </c>
      <c r="M92" s="95">
        <v>19</v>
      </c>
      <c r="N92" s="40">
        <v>21</v>
      </c>
      <c r="O92" s="95">
        <v>23</v>
      </c>
      <c r="P92" s="40">
        <v>66</v>
      </c>
      <c r="Q92" s="41">
        <v>72</v>
      </c>
      <c r="R92" s="40">
        <v>46</v>
      </c>
      <c r="S92" s="41">
        <v>54</v>
      </c>
      <c r="T92" s="40">
        <v>307</v>
      </c>
      <c r="U92" s="41">
        <v>323</v>
      </c>
      <c r="V92" s="40">
        <v>65</v>
      </c>
      <c r="W92" s="41">
        <v>72</v>
      </c>
      <c r="X92" s="175">
        <v>96</v>
      </c>
      <c r="Y92" s="39">
        <v>92</v>
      </c>
      <c r="Z92" s="76">
        <v>1119</v>
      </c>
      <c r="AA92" s="182">
        <v>1172</v>
      </c>
      <c r="AB92" s="44">
        <v>53</v>
      </c>
      <c r="AC92" s="45">
        <v>4.74</v>
      </c>
    </row>
    <row r="93" spans="1:29">
      <c r="A93" s="22"/>
      <c r="B93" s="23"/>
      <c r="C93" s="9" t="s">
        <v>34</v>
      </c>
      <c r="D93" s="38">
        <v>386</v>
      </c>
      <c r="E93" s="39">
        <v>351</v>
      </c>
      <c r="F93" s="40">
        <v>2003</v>
      </c>
      <c r="G93" s="42">
        <v>2371</v>
      </c>
      <c r="H93" s="40">
        <v>18</v>
      </c>
      <c r="I93" s="95">
        <v>20</v>
      </c>
      <c r="J93" s="40">
        <v>110</v>
      </c>
      <c r="K93" s="95">
        <v>117</v>
      </c>
      <c r="L93" s="40">
        <v>63</v>
      </c>
      <c r="M93" s="95">
        <v>66</v>
      </c>
      <c r="N93" s="40">
        <v>75</v>
      </c>
      <c r="O93" s="95">
        <v>78</v>
      </c>
      <c r="P93" s="40">
        <v>431</v>
      </c>
      <c r="Q93" s="41">
        <v>455</v>
      </c>
      <c r="R93" s="40">
        <v>253</v>
      </c>
      <c r="S93" s="41">
        <v>307</v>
      </c>
      <c r="T93" s="40">
        <v>751</v>
      </c>
      <c r="U93" s="41">
        <v>790</v>
      </c>
      <c r="V93" s="40">
        <v>159</v>
      </c>
      <c r="W93" s="41">
        <v>174</v>
      </c>
      <c r="X93" s="175">
        <v>74</v>
      </c>
      <c r="Y93" s="39">
        <v>78</v>
      </c>
      <c r="Z93" s="76">
        <v>4323</v>
      </c>
      <c r="AA93" s="185">
        <v>4807</v>
      </c>
      <c r="AB93" s="44">
        <v>484</v>
      </c>
      <c r="AC93" s="45">
        <v>11.2</v>
      </c>
    </row>
    <row r="94" spans="1:29">
      <c r="A94" s="20"/>
      <c r="B94" s="21"/>
      <c r="C94" s="9" t="s">
        <v>35</v>
      </c>
      <c r="D94" s="50">
        <f>D93/D92*1000</f>
        <v>7568.6274509803916</v>
      </c>
      <c r="E94" s="50">
        <f>E93/E92*1000</f>
        <v>6750</v>
      </c>
      <c r="F94" s="51">
        <f t="shared" ref="F94:W94" si="26">F93/F92*1000</f>
        <v>5122.762148337596</v>
      </c>
      <c r="G94" s="51">
        <f>G93/G92*1000</f>
        <v>5854.3209876543215</v>
      </c>
      <c r="H94" s="51">
        <f t="shared" si="26"/>
        <v>2250</v>
      </c>
      <c r="I94" s="51">
        <f t="shared" si="26"/>
        <v>2222.2222222222222</v>
      </c>
      <c r="J94" s="51">
        <f t="shared" si="26"/>
        <v>2200</v>
      </c>
      <c r="K94" s="51">
        <f t="shared" si="26"/>
        <v>2294.1176470588234</v>
      </c>
      <c r="L94" s="51">
        <f t="shared" si="26"/>
        <v>3500</v>
      </c>
      <c r="M94" s="51">
        <f>M93/M92*1000</f>
        <v>3473.6842105263158</v>
      </c>
      <c r="N94" s="51">
        <f t="shared" si="26"/>
        <v>3571.4285714285716</v>
      </c>
      <c r="O94" s="51">
        <f t="shared" si="26"/>
        <v>3391.304347826087</v>
      </c>
      <c r="P94" s="51">
        <f t="shared" si="26"/>
        <v>6530.30303030303</v>
      </c>
      <c r="Q94" s="51">
        <f t="shared" si="26"/>
        <v>6319.4444444444443</v>
      </c>
      <c r="R94" s="51">
        <f t="shared" si="26"/>
        <v>5500</v>
      </c>
      <c r="S94" s="51">
        <f t="shared" si="26"/>
        <v>5685.1851851851852</v>
      </c>
      <c r="T94" s="51">
        <f t="shared" si="26"/>
        <v>2446.254071661238</v>
      </c>
      <c r="U94" s="51">
        <f t="shared" si="26"/>
        <v>2445.8204334365323</v>
      </c>
      <c r="V94" s="51">
        <f t="shared" si="26"/>
        <v>2446.1538461538462</v>
      </c>
      <c r="W94" s="51">
        <f t="shared" si="26"/>
        <v>2416.6666666666665</v>
      </c>
      <c r="X94" s="174">
        <f>X93/X92*1000</f>
        <v>770.83333333333337</v>
      </c>
      <c r="Y94" s="50">
        <f>Y93/Y92*1000</f>
        <v>847.82608695652175</v>
      </c>
      <c r="Z94" s="50">
        <v>3863</v>
      </c>
      <c r="AA94" s="185">
        <v>4102</v>
      </c>
      <c r="AB94" s="44">
        <v>238</v>
      </c>
      <c r="AC94" s="83">
        <v>6.17</v>
      </c>
    </row>
    <row r="95" spans="1:29">
      <c r="A95" s="13" t="s">
        <v>113</v>
      </c>
      <c r="B95" s="14"/>
      <c r="C95" s="9" t="s">
        <v>32</v>
      </c>
      <c r="D95" s="70">
        <v>59</v>
      </c>
      <c r="E95" s="39">
        <v>42</v>
      </c>
      <c r="F95" s="40">
        <v>31</v>
      </c>
      <c r="G95" s="42">
        <v>35</v>
      </c>
      <c r="H95" s="40">
        <v>5</v>
      </c>
      <c r="I95" s="95">
        <v>6</v>
      </c>
      <c r="J95" s="40">
        <v>24</v>
      </c>
      <c r="K95" s="95">
        <v>28</v>
      </c>
      <c r="L95" s="40">
        <v>3</v>
      </c>
      <c r="M95" s="42">
        <v>3</v>
      </c>
      <c r="N95" s="40">
        <v>49</v>
      </c>
      <c r="O95" s="42">
        <v>51</v>
      </c>
      <c r="P95" s="40">
        <v>20</v>
      </c>
      <c r="Q95" s="41">
        <v>21</v>
      </c>
      <c r="R95" s="40">
        <v>8</v>
      </c>
      <c r="S95" s="41">
        <v>12</v>
      </c>
      <c r="T95" s="40">
        <v>115</v>
      </c>
      <c r="U95" s="42">
        <v>117</v>
      </c>
      <c r="V95" s="40">
        <v>37</v>
      </c>
      <c r="W95" s="41">
        <v>40</v>
      </c>
      <c r="X95" s="175">
        <v>18</v>
      </c>
      <c r="Y95" s="39">
        <v>20</v>
      </c>
      <c r="Z95" s="76">
        <v>369</v>
      </c>
      <c r="AA95" s="182">
        <v>375</v>
      </c>
      <c r="AB95" s="44">
        <v>6</v>
      </c>
      <c r="AC95" s="45">
        <v>1.63</v>
      </c>
    </row>
    <row r="96" spans="1:29">
      <c r="A96" s="22"/>
      <c r="B96" s="23"/>
      <c r="C96" s="9" t="s">
        <v>34</v>
      </c>
      <c r="D96" s="70">
        <v>589</v>
      </c>
      <c r="E96" s="39">
        <f>E95*E97/1000</f>
        <v>407.4</v>
      </c>
      <c r="F96" s="40">
        <v>237</v>
      </c>
      <c r="G96" s="42">
        <v>268</v>
      </c>
      <c r="H96" s="40">
        <v>17</v>
      </c>
      <c r="I96" s="95">
        <f>I95*I97/1000</f>
        <v>19.2</v>
      </c>
      <c r="J96" s="40">
        <v>85</v>
      </c>
      <c r="K96" s="95">
        <v>104</v>
      </c>
      <c r="L96" s="40">
        <v>8</v>
      </c>
      <c r="M96" s="42">
        <v>9</v>
      </c>
      <c r="N96" s="40">
        <v>56</v>
      </c>
      <c r="O96" s="42">
        <v>58</v>
      </c>
      <c r="P96" s="40">
        <v>158</v>
      </c>
      <c r="Q96" s="41">
        <f>Q95*Q97/1000</f>
        <v>136.5</v>
      </c>
      <c r="R96" s="40">
        <v>63</v>
      </c>
      <c r="S96" s="41">
        <v>88</v>
      </c>
      <c r="T96" s="40">
        <v>211</v>
      </c>
      <c r="U96" s="42">
        <v>219</v>
      </c>
      <c r="V96" s="40">
        <v>21</v>
      </c>
      <c r="W96" s="41">
        <v>21</v>
      </c>
      <c r="X96" s="180">
        <v>10</v>
      </c>
      <c r="Y96" s="39">
        <v>8</v>
      </c>
      <c r="Z96" s="76">
        <v>1455</v>
      </c>
      <c r="AA96" s="185">
        <v>1338</v>
      </c>
      <c r="AB96" s="44">
        <v>-117</v>
      </c>
      <c r="AC96" s="45">
        <v>-8.0299999999999994</v>
      </c>
    </row>
    <row r="97" spans="1:29">
      <c r="A97" s="20"/>
      <c r="B97" s="21"/>
      <c r="C97" s="9" t="s">
        <v>35</v>
      </c>
      <c r="D97" s="50">
        <f>D96/D95*1000</f>
        <v>9983.0508474576254</v>
      </c>
      <c r="E97" s="50">
        <v>9700</v>
      </c>
      <c r="F97" s="51">
        <f t="shared" ref="F97:W97" si="27">F96/F95*1000</f>
        <v>7645.1612903225814</v>
      </c>
      <c r="G97" s="51">
        <f t="shared" si="27"/>
        <v>7657.1428571428578</v>
      </c>
      <c r="H97" s="51">
        <f t="shared" si="27"/>
        <v>3400</v>
      </c>
      <c r="I97" s="51">
        <v>3200</v>
      </c>
      <c r="J97" s="51">
        <f t="shared" si="27"/>
        <v>3541.6666666666665</v>
      </c>
      <c r="K97" s="51">
        <f t="shared" si="27"/>
        <v>3714.2857142857142</v>
      </c>
      <c r="L97" s="51">
        <f t="shared" si="27"/>
        <v>2666.6666666666665</v>
      </c>
      <c r="M97" s="51">
        <f t="shared" si="27"/>
        <v>3000</v>
      </c>
      <c r="N97" s="51">
        <f t="shared" si="27"/>
        <v>1142.8571428571429</v>
      </c>
      <c r="O97" s="51">
        <f t="shared" si="27"/>
        <v>1137.2549019607843</v>
      </c>
      <c r="P97" s="51">
        <f t="shared" si="27"/>
        <v>7900</v>
      </c>
      <c r="Q97" s="51">
        <v>6500</v>
      </c>
      <c r="R97" s="51">
        <f t="shared" si="27"/>
        <v>7875</v>
      </c>
      <c r="S97" s="51">
        <f t="shared" si="27"/>
        <v>7333.333333333333</v>
      </c>
      <c r="T97" s="51">
        <f t="shared" si="27"/>
        <v>1834.7826086956522</v>
      </c>
      <c r="U97" s="51">
        <f t="shared" si="27"/>
        <v>1871.7948717948718</v>
      </c>
      <c r="V97" s="51">
        <f t="shared" si="27"/>
        <v>567.56756756756749</v>
      </c>
      <c r="W97" s="51">
        <f t="shared" si="27"/>
        <v>525</v>
      </c>
      <c r="X97" s="174">
        <f>X96/X95*1000</f>
        <v>555.55555555555554</v>
      </c>
      <c r="Y97" s="50">
        <f>Y96/Y95*1000</f>
        <v>400</v>
      </c>
      <c r="Z97" s="50">
        <v>3943</v>
      </c>
      <c r="AA97" s="185">
        <v>3568</v>
      </c>
      <c r="AB97" s="101">
        <v>-375</v>
      </c>
      <c r="AC97" s="83">
        <v>-9.51</v>
      </c>
    </row>
    <row r="98" spans="1:29">
      <c r="A98" s="13" t="s">
        <v>95</v>
      </c>
      <c r="B98" s="14"/>
      <c r="C98" s="9" t="s">
        <v>32</v>
      </c>
      <c r="D98" s="38">
        <v>33</v>
      </c>
      <c r="E98" s="39">
        <v>35</v>
      </c>
      <c r="F98" s="40">
        <v>1237</v>
      </c>
      <c r="G98" s="42">
        <v>1240</v>
      </c>
      <c r="H98" s="41"/>
      <c r="I98" s="95"/>
      <c r="J98" s="41"/>
      <c r="K98" s="95"/>
      <c r="L98" s="41"/>
      <c r="M98" s="95"/>
      <c r="N98" s="41"/>
      <c r="O98" s="95"/>
      <c r="P98" s="40">
        <v>125</v>
      </c>
      <c r="Q98" s="41">
        <v>120</v>
      </c>
      <c r="R98" s="40">
        <v>87</v>
      </c>
      <c r="S98" s="41">
        <v>91</v>
      </c>
      <c r="T98" s="40">
        <v>68</v>
      </c>
      <c r="U98" s="41">
        <v>75</v>
      </c>
      <c r="V98" s="40">
        <v>32</v>
      </c>
      <c r="W98" s="41">
        <v>29</v>
      </c>
      <c r="X98" s="175">
        <v>215</v>
      </c>
      <c r="Y98" s="39">
        <v>213</v>
      </c>
      <c r="Z98" s="76">
        <v>1797</v>
      </c>
      <c r="AA98" s="182">
        <v>1803</v>
      </c>
      <c r="AB98" s="44">
        <v>6</v>
      </c>
      <c r="AC98" s="45">
        <v>0.33</v>
      </c>
    </row>
    <row r="99" spans="1:29">
      <c r="A99" s="22"/>
      <c r="B99" s="23"/>
      <c r="C99" s="9" t="s">
        <v>34</v>
      </c>
      <c r="D99" s="70">
        <v>282</v>
      </c>
      <c r="E99" s="39">
        <v>250</v>
      </c>
      <c r="F99" s="40">
        <v>3961</v>
      </c>
      <c r="G99" s="42">
        <v>4118</v>
      </c>
      <c r="H99" s="41"/>
      <c r="I99" s="95"/>
      <c r="J99" s="41"/>
      <c r="K99" s="95"/>
      <c r="L99" s="41"/>
      <c r="M99" s="95"/>
      <c r="N99" s="41"/>
      <c r="O99" s="95"/>
      <c r="P99" s="40">
        <v>108</v>
      </c>
      <c r="Q99" s="41">
        <f>Q98*Q100/1000</f>
        <v>88.2</v>
      </c>
      <c r="R99" s="40">
        <v>71</v>
      </c>
      <c r="S99" s="41">
        <v>50</v>
      </c>
      <c r="T99" s="40">
        <v>159</v>
      </c>
      <c r="U99" s="41">
        <v>151</v>
      </c>
      <c r="V99" s="40">
        <v>77</v>
      </c>
      <c r="W99" s="41">
        <v>57</v>
      </c>
      <c r="X99" s="175">
        <v>257</v>
      </c>
      <c r="Y99" s="39">
        <v>241</v>
      </c>
      <c r="Z99" s="76">
        <v>4915</v>
      </c>
      <c r="AA99" s="185">
        <v>4955</v>
      </c>
      <c r="AB99" s="44">
        <v>40</v>
      </c>
      <c r="AC99" s="45">
        <v>0.82</v>
      </c>
    </row>
    <row r="100" spans="1:29">
      <c r="A100" s="20"/>
      <c r="B100" s="21"/>
      <c r="C100" s="9" t="s">
        <v>35</v>
      </c>
      <c r="D100" s="50">
        <f>D99/D98*1000</f>
        <v>8545.4545454545441</v>
      </c>
      <c r="E100" s="50">
        <f>E99/E98*1000</f>
        <v>7142.8571428571431</v>
      </c>
      <c r="F100" s="51">
        <f>F99/F98*1000</f>
        <v>3202.1018593371059</v>
      </c>
      <c r="G100" s="51">
        <f>G99/G98*1000</f>
        <v>3320.9677419354839</v>
      </c>
      <c r="H100" s="51"/>
      <c r="I100" s="51"/>
      <c r="J100" s="51"/>
      <c r="K100" s="51"/>
      <c r="L100" s="51"/>
      <c r="M100" s="51"/>
      <c r="N100" s="51"/>
      <c r="O100" s="51"/>
      <c r="P100" s="51">
        <f>P99/P98*1000</f>
        <v>864</v>
      </c>
      <c r="Q100" s="51">
        <v>735</v>
      </c>
      <c r="R100" s="51">
        <f t="shared" ref="R100:W100" si="28">R99/R98*1000</f>
        <v>816.09195402298849</v>
      </c>
      <c r="S100" s="51">
        <f t="shared" si="28"/>
        <v>549.45054945054949</v>
      </c>
      <c r="T100" s="51">
        <f t="shared" si="28"/>
        <v>2338.2352941176473</v>
      </c>
      <c r="U100" s="51">
        <f t="shared" si="28"/>
        <v>2013.3333333333333</v>
      </c>
      <c r="V100" s="51">
        <f t="shared" si="28"/>
        <v>2406.25</v>
      </c>
      <c r="W100" s="51">
        <f t="shared" si="28"/>
        <v>1965.5172413793102</v>
      </c>
      <c r="X100" s="174">
        <f>X99/X98*1000</f>
        <v>1195.3488372093025</v>
      </c>
      <c r="Y100" s="50">
        <f>Y99/Y98*1000</f>
        <v>1131.4553990610327</v>
      </c>
      <c r="Z100" s="50">
        <v>2735</v>
      </c>
      <c r="AA100" s="182">
        <v>2748</v>
      </c>
      <c r="AB100" s="101">
        <v>13</v>
      </c>
      <c r="AC100" s="83">
        <v>0.48</v>
      </c>
    </row>
    <row r="101" spans="1:29">
      <c r="A101" s="56" t="s">
        <v>114</v>
      </c>
      <c r="B101" s="57"/>
      <c r="C101" s="58" t="s">
        <v>32</v>
      </c>
      <c r="D101" s="59">
        <f>D89+D92+D95+D98</f>
        <v>405</v>
      </c>
      <c r="E101" s="59">
        <f>E89+E92+E95+E98</f>
        <v>399</v>
      </c>
      <c r="F101" s="59">
        <f>F89+F92+F95+F98</f>
        <v>5786</v>
      </c>
      <c r="G101" s="59">
        <f>G89+G92+G95+G98</f>
        <v>5929</v>
      </c>
      <c r="H101" s="59">
        <f t="shared" ref="H101:I101" si="29">H89+H92+H95+H98</f>
        <v>126</v>
      </c>
      <c r="I101" s="59">
        <f t="shared" si="29"/>
        <v>134</v>
      </c>
      <c r="J101" s="59">
        <f t="shared" ref="J101:W101" si="30">J89+J92+J95+J98</f>
        <v>1116</v>
      </c>
      <c r="K101" s="59">
        <f t="shared" si="30"/>
        <v>1159</v>
      </c>
      <c r="L101" s="59">
        <f t="shared" si="30"/>
        <v>925</v>
      </c>
      <c r="M101" s="59">
        <f t="shared" si="30"/>
        <v>876</v>
      </c>
      <c r="N101" s="59">
        <f t="shared" si="30"/>
        <v>286</v>
      </c>
      <c r="O101" s="59">
        <f t="shared" si="30"/>
        <v>318</v>
      </c>
      <c r="P101" s="59">
        <f t="shared" si="30"/>
        <v>599</v>
      </c>
      <c r="Q101" s="59">
        <f t="shared" si="30"/>
        <v>643</v>
      </c>
      <c r="R101" s="59">
        <f t="shared" si="30"/>
        <v>240</v>
      </c>
      <c r="S101" s="59">
        <f t="shared" si="30"/>
        <v>260</v>
      </c>
      <c r="T101" s="59">
        <f t="shared" si="30"/>
        <v>1830</v>
      </c>
      <c r="U101" s="59">
        <f t="shared" si="30"/>
        <v>1900</v>
      </c>
      <c r="V101" s="59">
        <f t="shared" si="30"/>
        <v>316</v>
      </c>
      <c r="W101" s="59">
        <f t="shared" si="30"/>
        <v>330</v>
      </c>
      <c r="X101" s="178">
        <f>X89+X92+X95+X98</f>
        <v>514</v>
      </c>
      <c r="Y101" s="59">
        <f>Y89+Y92+Y95+Y98</f>
        <v>516</v>
      </c>
      <c r="Z101" s="59">
        <v>12143</v>
      </c>
      <c r="AA101" s="183">
        <v>12464</v>
      </c>
      <c r="AB101" s="44">
        <v>321</v>
      </c>
      <c r="AC101" s="45">
        <v>2.64</v>
      </c>
    </row>
    <row r="102" spans="1:29">
      <c r="A102" s="60" t="s">
        <v>115</v>
      </c>
      <c r="B102" s="61"/>
      <c r="C102" s="58" t="s">
        <v>34</v>
      </c>
      <c r="D102" s="59">
        <v>2330</v>
      </c>
      <c r="E102" s="39">
        <v>1765</v>
      </c>
      <c r="F102" s="75">
        <v>29058</v>
      </c>
      <c r="G102" s="95">
        <v>32646</v>
      </c>
      <c r="H102" s="75">
        <v>517</v>
      </c>
      <c r="I102" s="95">
        <v>1045</v>
      </c>
      <c r="J102" s="75">
        <v>5712</v>
      </c>
      <c r="K102" s="95">
        <v>6103</v>
      </c>
      <c r="L102" s="75">
        <v>5470</v>
      </c>
      <c r="M102" s="95">
        <v>4921</v>
      </c>
      <c r="N102" s="75">
        <v>1118</v>
      </c>
      <c r="O102" s="95">
        <v>1249</v>
      </c>
      <c r="P102" s="75">
        <v>2468</v>
      </c>
      <c r="Q102" s="41">
        <v>2451</v>
      </c>
      <c r="R102" s="75">
        <v>834</v>
      </c>
      <c r="S102" s="41">
        <v>882</v>
      </c>
      <c r="T102" s="75">
        <v>4770</v>
      </c>
      <c r="U102" s="41">
        <v>4324</v>
      </c>
      <c r="V102" s="75">
        <v>828</v>
      </c>
      <c r="W102" s="41">
        <v>828</v>
      </c>
      <c r="X102" s="178">
        <v>889</v>
      </c>
      <c r="Y102" s="39">
        <v>675</v>
      </c>
      <c r="Z102" s="76">
        <v>53994</v>
      </c>
      <c r="AA102" s="185">
        <v>56889</v>
      </c>
      <c r="AB102" s="44">
        <v>2895</v>
      </c>
      <c r="AC102" s="45">
        <v>5.36</v>
      </c>
    </row>
    <row r="103" spans="1:29">
      <c r="A103" s="62"/>
      <c r="B103" s="63"/>
      <c r="C103" s="58" t="s">
        <v>35</v>
      </c>
      <c r="D103" s="50">
        <f>D102/D101*1000</f>
        <v>5753.0864197530864</v>
      </c>
      <c r="E103" s="50">
        <f t="shared" ref="E103:W103" si="31">E102/E101*1000</f>
        <v>4423.5588972431078</v>
      </c>
      <c r="F103" s="51">
        <f t="shared" si="31"/>
        <v>5022.1223643276871</v>
      </c>
      <c r="G103" s="51">
        <f t="shared" si="31"/>
        <v>5506.1561814808565</v>
      </c>
      <c r="H103" s="51">
        <f t="shared" si="31"/>
        <v>4103.1746031746025</v>
      </c>
      <c r="I103" s="51">
        <f t="shared" si="31"/>
        <v>7798.5074626865671</v>
      </c>
      <c r="J103" s="51">
        <f t="shared" si="31"/>
        <v>5118.2795698924729</v>
      </c>
      <c r="K103" s="51">
        <f t="shared" si="31"/>
        <v>5265.7463330457285</v>
      </c>
      <c r="L103" s="51">
        <f t="shared" si="31"/>
        <v>5913.5135135135133</v>
      </c>
      <c r="M103" s="51">
        <f t="shared" si="31"/>
        <v>5617.5799086757988</v>
      </c>
      <c r="N103" s="51">
        <f t="shared" si="31"/>
        <v>3909.090909090909</v>
      </c>
      <c r="O103" s="51">
        <f t="shared" si="31"/>
        <v>3927.6729559748428</v>
      </c>
      <c r="P103" s="51">
        <f t="shared" si="31"/>
        <v>4120.2003338898166</v>
      </c>
      <c r="Q103" s="51">
        <f t="shared" si="31"/>
        <v>3811.8195956454119</v>
      </c>
      <c r="R103" s="51">
        <f t="shared" si="31"/>
        <v>3475</v>
      </c>
      <c r="S103" s="51">
        <f t="shared" si="31"/>
        <v>3392.3076923076924</v>
      </c>
      <c r="T103" s="51">
        <f t="shared" si="31"/>
        <v>2606.5573770491806</v>
      </c>
      <c r="U103" s="51">
        <f t="shared" si="31"/>
        <v>2275.7894736842104</v>
      </c>
      <c r="V103" s="51">
        <f t="shared" si="31"/>
        <v>2620.253164556962</v>
      </c>
      <c r="W103" s="51">
        <f t="shared" si="31"/>
        <v>2509.0909090909095</v>
      </c>
      <c r="X103" s="174">
        <f>X102/X101*1000</f>
        <v>1729.5719844357977</v>
      </c>
      <c r="Y103" s="50">
        <f>Y102/Y101*1000</f>
        <v>1308.1395348837211</v>
      </c>
      <c r="Z103" s="50">
        <v>4447</v>
      </c>
      <c r="AA103" s="182">
        <v>4564</v>
      </c>
      <c r="AB103" s="101">
        <v>118</v>
      </c>
      <c r="AC103" s="83">
        <v>2.65</v>
      </c>
    </row>
    <row r="104" spans="1:29">
      <c r="A104" s="13" t="s">
        <v>116</v>
      </c>
      <c r="B104" s="14"/>
      <c r="C104" s="9" t="s">
        <v>32</v>
      </c>
      <c r="D104" s="52"/>
      <c r="E104" s="52"/>
      <c r="F104" s="41"/>
      <c r="G104" s="41"/>
      <c r="H104" s="41"/>
      <c r="I104" s="41"/>
      <c r="J104" s="41"/>
      <c r="K104" s="41"/>
      <c r="L104" s="41"/>
      <c r="M104" s="41"/>
      <c r="N104" s="41"/>
      <c r="O104" s="41"/>
      <c r="P104" s="40">
        <v>211</v>
      </c>
      <c r="Q104" s="41">
        <v>229</v>
      </c>
      <c r="R104" s="40">
        <v>118</v>
      </c>
      <c r="S104" s="41">
        <v>124</v>
      </c>
      <c r="T104" s="40">
        <v>3643</v>
      </c>
      <c r="U104" s="41">
        <v>4006</v>
      </c>
      <c r="V104" s="40">
        <v>1502</v>
      </c>
      <c r="W104" s="41">
        <v>1657</v>
      </c>
      <c r="X104" s="175">
        <v>4024</v>
      </c>
      <c r="Y104" s="39">
        <v>4440</v>
      </c>
      <c r="Z104" s="76">
        <v>9498</v>
      </c>
      <c r="AA104" s="185">
        <v>10456</v>
      </c>
      <c r="AB104" s="44">
        <v>958</v>
      </c>
      <c r="AC104" s="45">
        <v>10.09</v>
      </c>
    </row>
    <row r="105" spans="1:29">
      <c r="A105" s="22" t="s">
        <v>105</v>
      </c>
      <c r="B105" s="23"/>
      <c r="C105" s="9" t="s">
        <v>34</v>
      </c>
      <c r="D105" s="52"/>
      <c r="E105" s="52"/>
      <c r="F105" s="41"/>
      <c r="G105" s="41"/>
      <c r="H105" s="41"/>
      <c r="I105" s="41"/>
      <c r="J105" s="41"/>
      <c r="K105" s="41"/>
      <c r="L105" s="41"/>
      <c r="M105" s="41"/>
      <c r="N105" s="41"/>
      <c r="O105" s="41"/>
      <c r="P105" s="40">
        <v>237</v>
      </c>
      <c r="Q105" s="41">
        <v>283</v>
      </c>
      <c r="R105" s="40">
        <v>129</v>
      </c>
      <c r="S105" s="41">
        <v>136</v>
      </c>
      <c r="T105" s="40">
        <v>9908</v>
      </c>
      <c r="U105" s="41">
        <v>7541</v>
      </c>
      <c r="V105" s="40">
        <v>3913</v>
      </c>
      <c r="W105" s="41">
        <v>3212</v>
      </c>
      <c r="X105" s="175">
        <v>4316</v>
      </c>
      <c r="Y105" s="39">
        <v>3619</v>
      </c>
      <c r="Z105" s="76">
        <v>18503</v>
      </c>
      <c r="AA105" s="185">
        <v>14791</v>
      </c>
      <c r="AB105" s="44">
        <v>-3712</v>
      </c>
      <c r="AC105" s="45">
        <v>-20.059999999999999</v>
      </c>
    </row>
    <row r="106" spans="1:29">
      <c r="A106" s="20"/>
      <c r="B106" s="21"/>
      <c r="C106" s="9" t="s">
        <v>35</v>
      </c>
      <c r="D106" s="53"/>
      <c r="E106" s="53"/>
      <c r="F106" s="54"/>
      <c r="G106" s="54"/>
      <c r="H106" s="54"/>
      <c r="I106" s="54"/>
      <c r="J106" s="54"/>
      <c r="K106" s="54"/>
      <c r="L106" s="54"/>
      <c r="M106" s="54"/>
      <c r="N106" s="54"/>
      <c r="O106" s="54"/>
      <c r="P106" s="51">
        <f t="shared" ref="P106:W106" si="32">P105/P104*1000</f>
        <v>1123.2227488151659</v>
      </c>
      <c r="Q106" s="51">
        <f t="shared" si="32"/>
        <v>1235.8078602620089</v>
      </c>
      <c r="R106" s="51">
        <f t="shared" si="32"/>
        <v>1093.2203389830509</v>
      </c>
      <c r="S106" s="51">
        <f t="shared" si="32"/>
        <v>1096.7741935483871</v>
      </c>
      <c r="T106" s="51">
        <f t="shared" si="32"/>
        <v>2719.7364809223168</v>
      </c>
      <c r="U106" s="51">
        <f t="shared" si="32"/>
        <v>1882.4263604593109</v>
      </c>
      <c r="V106" s="51">
        <f t="shared" si="32"/>
        <v>2605.1930758988019</v>
      </c>
      <c r="W106" s="51">
        <f t="shared" si="32"/>
        <v>1938.4429692214846</v>
      </c>
      <c r="X106" s="174">
        <f>X105/X104*1000</f>
        <v>1072.5646123260437</v>
      </c>
      <c r="Y106" s="50">
        <f>Y105/Y104*1000</f>
        <v>815.09009009009003</v>
      </c>
      <c r="Z106" s="50">
        <v>1948</v>
      </c>
      <c r="AA106" s="182">
        <v>1415</v>
      </c>
      <c r="AB106" s="101">
        <v>-533</v>
      </c>
      <c r="AC106" s="83">
        <v>-27.39</v>
      </c>
    </row>
    <row r="107" spans="1:29">
      <c r="A107" s="13" t="s">
        <v>117</v>
      </c>
      <c r="B107" s="14"/>
      <c r="C107" s="9" t="s">
        <v>32</v>
      </c>
      <c r="D107" s="38">
        <v>1536</v>
      </c>
      <c r="E107" s="39">
        <v>1705</v>
      </c>
      <c r="F107" s="40">
        <v>92</v>
      </c>
      <c r="G107" s="41">
        <v>101</v>
      </c>
      <c r="H107" s="40">
        <v>16</v>
      </c>
      <c r="I107" s="41">
        <v>16</v>
      </c>
      <c r="J107" s="41"/>
      <c r="K107" s="41"/>
      <c r="L107" s="40">
        <v>7</v>
      </c>
      <c r="M107" s="42">
        <v>8</v>
      </c>
      <c r="N107" s="40">
        <v>6</v>
      </c>
      <c r="O107" s="42">
        <v>7</v>
      </c>
      <c r="P107" s="40">
        <v>93</v>
      </c>
      <c r="Q107" s="41">
        <v>103</v>
      </c>
      <c r="R107" s="40">
        <v>10</v>
      </c>
      <c r="S107" s="41">
        <v>11</v>
      </c>
      <c r="T107" s="40">
        <v>715</v>
      </c>
      <c r="U107" s="41">
        <v>753</v>
      </c>
      <c r="V107" s="40">
        <v>20</v>
      </c>
      <c r="W107" s="41">
        <v>22</v>
      </c>
      <c r="X107" s="175">
        <v>17</v>
      </c>
      <c r="Y107" s="39">
        <v>20</v>
      </c>
      <c r="Z107" s="76">
        <v>2512</v>
      </c>
      <c r="AA107" s="185">
        <v>2746</v>
      </c>
      <c r="AB107" s="44">
        <v>234</v>
      </c>
      <c r="AC107" s="45">
        <f>AB107/Z107%</f>
        <v>9.3152866242038215</v>
      </c>
    </row>
    <row r="108" spans="1:29">
      <c r="A108" s="22" t="s">
        <v>105</v>
      </c>
      <c r="B108" s="23"/>
      <c r="C108" s="9" t="s">
        <v>34</v>
      </c>
      <c r="D108" s="94">
        <v>8725</v>
      </c>
      <c r="E108" s="52">
        <v>10156</v>
      </c>
      <c r="F108" s="40">
        <v>476</v>
      </c>
      <c r="G108" s="41">
        <v>525</v>
      </c>
      <c r="H108" s="40">
        <v>79</v>
      </c>
      <c r="I108" s="41">
        <v>80</v>
      </c>
      <c r="J108" s="41"/>
      <c r="K108" s="41"/>
      <c r="L108" s="40">
        <v>7</v>
      </c>
      <c r="M108" s="42">
        <v>8</v>
      </c>
      <c r="N108" s="40">
        <v>18</v>
      </c>
      <c r="O108" s="42">
        <v>21</v>
      </c>
      <c r="P108" s="40">
        <v>531</v>
      </c>
      <c r="Q108" s="41">
        <v>558</v>
      </c>
      <c r="R108" s="40">
        <v>56</v>
      </c>
      <c r="S108" s="41">
        <v>59</v>
      </c>
      <c r="T108" s="40">
        <v>4794</v>
      </c>
      <c r="U108" s="41">
        <v>5046</v>
      </c>
      <c r="V108" s="40">
        <v>138</v>
      </c>
      <c r="W108" s="41">
        <v>153</v>
      </c>
      <c r="X108" s="175">
        <v>48</v>
      </c>
      <c r="Y108" s="39">
        <v>53</v>
      </c>
      <c r="Z108" s="76">
        <v>14870</v>
      </c>
      <c r="AA108" s="185">
        <v>166659</v>
      </c>
      <c r="AB108" s="44">
        <v>1787</v>
      </c>
      <c r="AC108" s="45">
        <v>12.02</v>
      </c>
    </row>
    <row r="109" spans="1:29">
      <c r="A109" s="20"/>
      <c r="B109" s="21"/>
      <c r="C109" s="9" t="s">
        <v>35</v>
      </c>
      <c r="D109" s="50">
        <f t="shared" ref="D109:I109" si="33">D108/D107*1000</f>
        <v>5680.338541666667</v>
      </c>
      <c r="E109" s="50">
        <f t="shared" si="33"/>
        <v>5956.5982404692086</v>
      </c>
      <c r="F109" s="51">
        <f t="shared" si="33"/>
        <v>5173.913043478261</v>
      </c>
      <c r="G109" s="51">
        <f t="shared" si="33"/>
        <v>5198.0198019801983</v>
      </c>
      <c r="H109" s="51">
        <f t="shared" si="33"/>
        <v>4937.5</v>
      </c>
      <c r="I109" s="51">
        <f t="shared" si="33"/>
        <v>5000</v>
      </c>
      <c r="J109" s="51"/>
      <c r="K109" s="51"/>
      <c r="L109" s="51">
        <f t="shared" ref="L109:W109" si="34">L108/L107*1000</f>
        <v>1000</v>
      </c>
      <c r="M109" s="51">
        <f t="shared" si="34"/>
        <v>1000</v>
      </c>
      <c r="N109" s="51">
        <f t="shared" si="34"/>
        <v>3000</v>
      </c>
      <c r="O109" s="51">
        <f t="shared" si="34"/>
        <v>3000</v>
      </c>
      <c r="P109" s="51">
        <f t="shared" si="34"/>
        <v>5709.677419354839</v>
      </c>
      <c r="Q109" s="51">
        <f t="shared" si="34"/>
        <v>5417.4757281553402</v>
      </c>
      <c r="R109" s="51">
        <f t="shared" si="34"/>
        <v>5600</v>
      </c>
      <c r="S109" s="51">
        <f t="shared" si="34"/>
        <v>5363.6363636363631</v>
      </c>
      <c r="T109" s="51">
        <f t="shared" si="34"/>
        <v>6704.8951048951049</v>
      </c>
      <c r="U109" s="51">
        <f t="shared" si="34"/>
        <v>6701.1952191235059</v>
      </c>
      <c r="V109" s="51">
        <f t="shared" si="34"/>
        <v>6900</v>
      </c>
      <c r="W109" s="51">
        <f t="shared" si="34"/>
        <v>6954.545454545454</v>
      </c>
      <c r="X109" s="174">
        <f>X108/X107*1000</f>
        <v>2823.5294117647059</v>
      </c>
      <c r="Y109" s="50">
        <f>Y108/Y107*1000</f>
        <v>2650</v>
      </c>
      <c r="Z109" s="50">
        <v>5920</v>
      </c>
      <c r="AA109" s="182">
        <v>6067</v>
      </c>
      <c r="AB109" s="101">
        <v>146</v>
      </c>
      <c r="AC109" s="83">
        <v>2.4700000000000002</v>
      </c>
    </row>
    <row r="110" spans="1:29">
      <c r="A110" s="13" t="s">
        <v>118</v>
      </c>
      <c r="B110" s="14"/>
      <c r="C110" s="9" t="s">
        <v>32</v>
      </c>
      <c r="D110" s="70">
        <v>162</v>
      </c>
      <c r="E110" s="70">
        <v>164</v>
      </c>
      <c r="F110" s="40">
        <v>185</v>
      </c>
      <c r="G110" s="40">
        <v>186</v>
      </c>
      <c r="H110" s="40">
        <v>29</v>
      </c>
      <c r="I110" s="40">
        <v>30</v>
      </c>
      <c r="J110" s="40">
        <v>86</v>
      </c>
      <c r="K110" s="40">
        <v>87</v>
      </c>
      <c r="L110" s="40">
        <v>7</v>
      </c>
      <c r="M110" s="40">
        <v>8</v>
      </c>
      <c r="N110" s="40">
        <v>33</v>
      </c>
      <c r="O110" s="43">
        <v>34</v>
      </c>
      <c r="P110" s="40">
        <v>48</v>
      </c>
      <c r="Q110" s="40">
        <v>51</v>
      </c>
      <c r="R110" s="40">
        <v>34</v>
      </c>
      <c r="S110" s="40">
        <v>35</v>
      </c>
      <c r="T110" s="40">
        <v>305</v>
      </c>
      <c r="U110" s="40">
        <v>306</v>
      </c>
      <c r="V110" s="40">
        <v>59</v>
      </c>
      <c r="W110" s="40">
        <v>60</v>
      </c>
      <c r="X110" s="175">
        <v>51</v>
      </c>
      <c r="Y110" s="38">
        <v>52</v>
      </c>
      <c r="Z110" s="76">
        <v>999</v>
      </c>
      <c r="AA110" s="185">
        <v>1013</v>
      </c>
      <c r="AB110" s="44">
        <v>14</v>
      </c>
      <c r="AC110" s="45">
        <v>1.4</v>
      </c>
    </row>
    <row r="111" spans="1:29">
      <c r="A111" s="22"/>
      <c r="B111" s="23"/>
      <c r="C111" s="9" t="s">
        <v>34</v>
      </c>
      <c r="D111" s="70">
        <v>129</v>
      </c>
      <c r="E111" s="70">
        <v>132</v>
      </c>
      <c r="F111" s="40">
        <v>161</v>
      </c>
      <c r="G111" s="40">
        <v>163</v>
      </c>
      <c r="H111" s="40">
        <v>25</v>
      </c>
      <c r="I111" s="40">
        <v>25</v>
      </c>
      <c r="J111" s="40">
        <v>76</v>
      </c>
      <c r="K111" s="40">
        <v>78</v>
      </c>
      <c r="L111" s="40">
        <v>7</v>
      </c>
      <c r="M111" s="43">
        <v>8</v>
      </c>
      <c r="N111" s="40">
        <v>24</v>
      </c>
      <c r="O111" s="40">
        <v>24</v>
      </c>
      <c r="P111" s="40">
        <v>33</v>
      </c>
      <c r="Q111" s="40">
        <v>39</v>
      </c>
      <c r="R111" s="40">
        <v>17</v>
      </c>
      <c r="S111" s="40">
        <v>18</v>
      </c>
      <c r="T111" s="40">
        <v>196</v>
      </c>
      <c r="U111" s="40">
        <v>199</v>
      </c>
      <c r="V111" s="40">
        <v>35</v>
      </c>
      <c r="W111" s="40">
        <v>36</v>
      </c>
      <c r="X111" s="175">
        <v>34</v>
      </c>
      <c r="Y111" s="38">
        <v>35</v>
      </c>
      <c r="Z111" s="76">
        <v>737</v>
      </c>
      <c r="AA111" s="185">
        <v>757</v>
      </c>
      <c r="AB111" s="44">
        <v>20</v>
      </c>
      <c r="AC111" s="45">
        <v>2.71</v>
      </c>
    </row>
    <row r="112" spans="1:29">
      <c r="A112" s="20"/>
      <c r="B112" s="21"/>
      <c r="C112" s="9" t="s">
        <v>35</v>
      </c>
      <c r="D112" s="50">
        <f t="shared" ref="D112:I112" si="35">D111/D110*1000</f>
        <v>796.2962962962963</v>
      </c>
      <c r="E112" s="50">
        <f t="shared" si="35"/>
        <v>804.8780487804878</v>
      </c>
      <c r="F112" s="51">
        <f t="shared" si="35"/>
        <v>870.27027027027032</v>
      </c>
      <c r="G112" s="51">
        <f t="shared" si="35"/>
        <v>876.3440860215054</v>
      </c>
      <c r="H112" s="51">
        <f t="shared" si="35"/>
        <v>862.06896551724128</v>
      </c>
      <c r="I112" s="51">
        <f t="shared" si="35"/>
        <v>833.33333333333337</v>
      </c>
      <c r="J112" s="51">
        <f t="shared" ref="J112:W112" si="36">J111/J110*1000</f>
        <v>883.7209302325582</v>
      </c>
      <c r="K112" s="51">
        <f t="shared" si="36"/>
        <v>896.55172413793105</v>
      </c>
      <c r="L112" s="51">
        <f t="shared" si="36"/>
        <v>1000</v>
      </c>
      <c r="M112" s="51">
        <f t="shared" si="36"/>
        <v>1000</v>
      </c>
      <c r="N112" s="51">
        <f t="shared" si="36"/>
        <v>727.27272727272725</v>
      </c>
      <c r="O112" s="51">
        <f t="shared" si="36"/>
        <v>705.88235294117646</v>
      </c>
      <c r="P112" s="51">
        <f t="shared" si="36"/>
        <v>687.5</v>
      </c>
      <c r="Q112" s="51">
        <f t="shared" si="36"/>
        <v>764.7058823529411</v>
      </c>
      <c r="R112" s="51">
        <f t="shared" si="36"/>
        <v>500</v>
      </c>
      <c r="S112" s="51">
        <f t="shared" si="36"/>
        <v>514.28571428571422</v>
      </c>
      <c r="T112" s="51">
        <f t="shared" si="36"/>
        <v>642.62295081967216</v>
      </c>
      <c r="U112" s="51">
        <f t="shared" si="36"/>
        <v>650.32679738562092</v>
      </c>
      <c r="V112" s="51">
        <f t="shared" si="36"/>
        <v>593.22033898305085</v>
      </c>
      <c r="W112" s="51">
        <f t="shared" si="36"/>
        <v>600</v>
      </c>
      <c r="X112" s="174">
        <f>X111/X110*1000</f>
        <v>666.66666666666663</v>
      </c>
      <c r="Y112" s="50">
        <f>Y111/Y110*1000</f>
        <v>673.07692307692309</v>
      </c>
      <c r="Z112" s="50">
        <v>738</v>
      </c>
      <c r="AA112" s="182">
        <v>747</v>
      </c>
      <c r="AB112" s="101">
        <v>10</v>
      </c>
      <c r="AC112" s="83">
        <v>1.29</v>
      </c>
    </row>
    <row r="113" spans="1:30">
      <c r="A113" s="13" t="s">
        <v>119</v>
      </c>
      <c r="B113" s="14"/>
      <c r="C113" s="9" t="s">
        <v>32</v>
      </c>
      <c r="D113" s="70">
        <v>926</v>
      </c>
      <c r="E113" s="39">
        <v>967</v>
      </c>
      <c r="F113" s="40">
        <v>656</v>
      </c>
      <c r="G113" s="42">
        <v>685</v>
      </c>
      <c r="H113" s="40">
        <v>80</v>
      </c>
      <c r="I113" s="41">
        <v>84</v>
      </c>
      <c r="J113" s="40">
        <v>260</v>
      </c>
      <c r="K113" s="41">
        <v>270</v>
      </c>
      <c r="L113" s="40">
        <v>67</v>
      </c>
      <c r="M113" s="42">
        <v>68</v>
      </c>
      <c r="N113" s="40">
        <v>569</v>
      </c>
      <c r="O113" s="42">
        <v>597</v>
      </c>
      <c r="P113" s="40">
        <v>278</v>
      </c>
      <c r="Q113" s="41">
        <v>291</v>
      </c>
      <c r="R113" s="40">
        <v>469</v>
      </c>
      <c r="S113" s="40">
        <v>472</v>
      </c>
      <c r="T113" s="40">
        <v>717</v>
      </c>
      <c r="U113" s="40">
        <v>719</v>
      </c>
      <c r="V113" s="40">
        <v>340</v>
      </c>
      <c r="W113" s="41">
        <v>359</v>
      </c>
      <c r="X113" s="175">
        <v>672</v>
      </c>
      <c r="Y113" s="94">
        <v>704</v>
      </c>
      <c r="Z113" s="76">
        <v>5034</v>
      </c>
      <c r="AA113" s="185">
        <v>5216</v>
      </c>
      <c r="AB113" s="44">
        <v>182</v>
      </c>
      <c r="AC113" s="45">
        <v>3.62</v>
      </c>
    </row>
    <row r="114" spans="1:30">
      <c r="A114" s="22"/>
      <c r="B114" s="23"/>
      <c r="C114" s="9" t="s">
        <v>34</v>
      </c>
      <c r="D114" s="70">
        <v>959</v>
      </c>
      <c r="E114" s="39">
        <v>481</v>
      </c>
      <c r="F114" s="40">
        <v>204</v>
      </c>
      <c r="G114" s="42">
        <v>226</v>
      </c>
      <c r="H114" s="40">
        <v>8</v>
      </c>
      <c r="I114" s="41">
        <v>10</v>
      </c>
      <c r="J114" s="40">
        <v>35</v>
      </c>
      <c r="K114" s="41">
        <v>39</v>
      </c>
      <c r="L114" s="40">
        <v>7</v>
      </c>
      <c r="M114" s="42">
        <v>8</v>
      </c>
      <c r="N114" s="40">
        <v>41</v>
      </c>
      <c r="O114" s="42">
        <v>46</v>
      </c>
      <c r="P114" s="40">
        <v>130</v>
      </c>
      <c r="Q114" s="41">
        <v>144</v>
      </c>
      <c r="R114" s="40">
        <v>174</v>
      </c>
      <c r="S114" s="40">
        <v>301</v>
      </c>
      <c r="T114" s="40">
        <v>104</v>
      </c>
      <c r="U114" s="40">
        <v>109</v>
      </c>
      <c r="V114" s="40">
        <v>68</v>
      </c>
      <c r="W114" s="41">
        <v>94</v>
      </c>
      <c r="X114" s="175">
        <v>49</v>
      </c>
      <c r="Y114" s="94">
        <v>51</v>
      </c>
      <c r="Z114" s="76">
        <v>1779</v>
      </c>
      <c r="AA114" s="185">
        <v>1509</v>
      </c>
      <c r="AB114" s="44">
        <v>-270</v>
      </c>
      <c r="AC114" s="45">
        <v>-15.18</v>
      </c>
    </row>
    <row r="115" spans="1:30">
      <c r="A115" s="20"/>
      <c r="B115" s="21"/>
      <c r="C115" s="9" t="s">
        <v>35</v>
      </c>
      <c r="D115" s="50">
        <f t="shared" ref="D115:I115" si="37">D114/D113*1000</f>
        <v>1035.6371490280778</v>
      </c>
      <c r="E115" s="50">
        <f t="shared" si="37"/>
        <v>497.41468459152014</v>
      </c>
      <c r="F115" s="51">
        <f t="shared" si="37"/>
        <v>310.97560975609758</v>
      </c>
      <c r="G115" s="51">
        <f t="shared" si="37"/>
        <v>329.92700729927003</v>
      </c>
      <c r="H115" s="51">
        <f t="shared" si="37"/>
        <v>100</v>
      </c>
      <c r="I115" s="51">
        <f t="shared" si="37"/>
        <v>119.04761904761904</v>
      </c>
      <c r="J115" s="51">
        <f t="shared" ref="J115:W115" si="38">J114/J113*1000</f>
        <v>134.61538461538461</v>
      </c>
      <c r="K115" s="51">
        <f t="shared" si="38"/>
        <v>144.44444444444443</v>
      </c>
      <c r="L115" s="51">
        <f t="shared" si="38"/>
        <v>104.4776119402985</v>
      </c>
      <c r="M115" s="51">
        <f t="shared" si="38"/>
        <v>117.64705882352941</v>
      </c>
      <c r="N115" s="51">
        <f t="shared" si="38"/>
        <v>72.056239015817212</v>
      </c>
      <c r="O115" s="51">
        <f t="shared" si="38"/>
        <v>77.051926298157454</v>
      </c>
      <c r="P115" s="51">
        <f t="shared" si="38"/>
        <v>467.62589928057554</v>
      </c>
      <c r="Q115" s="51">
        <f t="shared" si="38"/>
        <v>494.84536082474227</v>
      </c>
      <c r="R115" s="51">
        <f t="shared" si="38"/>
        <v>371.00213219616205</v>
      </c>
      <c r="S115" s="51">
        <f t="shared" si="38"/>
        <v>637.71186440677968</v>
      </c>
      <c r="T115" s="51">
        <f t="shared" si="38"/>
        <v>145.04881450488145</v>
      </c>
      <c r="U115" s="51">
        <f t="shared" si="38"/>
        <v>151.59944367176632</v>
      </c>
      <c r="V115" s="51">
        <f t="shared" si="38"/>
        <v>200</v>
      </c>
      <c r="W115" s="51">
        <f t="shared" si="38"/>
        <v>261.8384401114206</v>
      </c>
      <c r="X115" s="174">
        <f>X114/X113*1000</f>
        <v>72.916666666666671</v>
      </c>
      <c r="Y115" s="50">
        <f>Y114/Y113*1000</f>
        <v>72.443181818181827</v>
      </c>
      <c r="Z115" s="50">
        <v>353</v>
      </c>
      <c r="AA115" s="182">
        <v>289</v>
      </c>
      <c r="AB115" s="101">
        <v>-64</v>
      </c>
      <c r="AC115" s="83">
        <v>-18.14</v>
      </c>
    </row>
    <row r="116" spans="1:30">
      <c r="A116" s="13" t="s">
        <v>120</v>
      </c>
      <c r="B116" s="14"/>
      <c r="C116" s="9" t="s">
        <v>32</v>
      </c>
      <c r="D116" s="70">
        <v>103</v>
      </c>
      <c r="E116" s="70">
        <v>106</v>
      </c>
      <c r="F116" s="43">
        <v>6</v>
      </c>
      <c r="G116" s="43">
        <v>7</v>
      </c>
      <c r="H116" s="41"/>
      <c r="I116" s="41"/>
      <c r="J116" s="40">
        <v>34</v>
      </c>
      <c r="K116" s="40">
        <v>35</v>
      </c>
      <c r="L116" s="41"/>
      <c r="M116" s="41"/>
      <c r="N116" s="40">
        <v>7</v>
      </c>
      <c r="O116" s="40">
        <v>8</v>
      </c>
      <c r="P116" s="40">
        <v>26</v>
      </c>
      <c r="Q116" s="40">
        <v>27</v>
      </c>
      <c r="R116" s="40">
        <v>7</v>
      </c>
      <c r="S116" s="40">
        <v>8</v>
      </c>
      <c r="T116" s="40">
        <v>59</v>
      </c>
      <c r="U116" s="40">
        <v>61</v>
      </c>
      <c r="V116" s="40">
        <v>30</v>
      </c>
      <c r="W116" s="40">
        <v>31</v>
      </c>
      <c r="X116" s="175">
        <v>39</v>
      </c>
      <c r="Y116" s="38">
        <v>41</v>
      </c>
      <c r="Z116" s="76">
        <v>311</v>
      </c>
      <c r="AA116" s="185">
        <v>324</v>
      </c>
      <c r="AB116" s="44">
        <v>13</v>
      </c>
      <c r="AC116" s="45">
        <v>4.18</v>
      </c>
    </row>
    <row r="117" spans="1:30">
      <c r="A117" s="22"/>
      <c r="B117" s="23"/>
      <c r="C117" s="9" t="s">
        <v>34</v>
      </c>
      <c r="D117" s="70">
        <v>51</v>
      </c>
      <c r="E117" s="70">
        <v>55</v>
      </c>
      <c r="F117" s="40">
        <v>5</v>
      </c>
      <c r="G117" s="40">
        <v>6</v>
      </c>
      <c r="H117" s="41"/>
      <c r="I117" s="41"/>
      <c r="J117" s="40">
        <v>13</v>
      </c>
      <c r="K117" s="40">
        <v>15</v>
      </c>
      <c r="L117" s="41"/>
      <c r="M117" s="41"/>
      <c r="N117" s="40">
        <v>8</v>
      </c>
      <c r="O117" s="40">
        <v>8</v>
      </c>
      <c r="P117" s="40">
        <v>142</v>
      </c>
      <c r="Q117" s="40">
        <v>148</v>
      </c>
      <c r="R117" s="40">
        <v>26</v>
      </c>
      <c r="S117" s="40">
        <v>30</v>
      </c>
      <c r="T117" s="40">
        <v>18</v>
      </c>
      <c r="U117" s="40">
        <v>22</v>
      </c>
      <c r="V117" s="40">
        <v>7</v>
      </c>
      <c r="W117" s="40">
        <v>8</v>
      </c>
      <c r="X117" s="175">
        <v>29</v>
      </c>
      <c r="Y117" s="38">
        <v>33</v>
      </c>
      <c r="Z117" s="76">
        <v>299</v>
      </c>
      <c r="AA117" s="185">
        <v>325</v>
      </c>
      <c r="AB117" s="44">
        <v>42</v>
      </c>
      <c r="AC117" s="45">
        <v>8.6999999999999993</v>
      </c>
    </row>
    <row r="118" spans="1:30">
      <c r="A118" s="20"/>
      <c r="B118" s="21"/>
      <c r="C118" s="9" t="s">
        <v>35</v>
      </c>
      <c r="D118" s="50">
        <f>D117/D116*1000</f>
        <v>495.14563106796118</v>
      </c>
      <c r="E118" s="50">
        <f>E117/E116*1000</f>
        <v>518.86792452830184</v>
      </c>
      <c r="F118" s="51">
        <f>F117/F116*1000</f>
        <v>833.33333333333337</v>
      </c>
      <c r="G118" s="51">
        <f>G117/G116*1000</f>
        <v>857.14285714285711</v>
      </c>
      <c r="H118" s="51"/>
      <c r="I118" s="51"/>
      <c r="J118" s="51">
        <f>J117/J116*1000</f>
        <v>382.35294117647055</v>
      </c>
      <c r="K118" s="51">
        <f>K117/K116*1000</f>
        <v>428.57142857142856</v>
      </c>
      <c r="L118" s="51"/>
      <c r="M118" s="51"/>
      <c r="N118" s="51">
        <f t="shared" ref="N118:W118" si="39">N117/N116*1000</f>
        <v>1142.8571428571429</v>
      </c>
      <c r="O118" s="51">
        <f t="shared" si="39"/>
        <v>1000</v>
      </c>
      <c r="P118" s="51">
        <f t="shared" si="39"/>
        <v>5461.5384615384619</v>
      </c>
      <c r="Q118" s="51">
        <f t="shared" si="39"/>
        <v>5481.4814814814818</v>
      </c>
      <c r="R118" s="51">
        <f t="shared" si="39"/>
        <v>3714.2857142857142</v>
      </c>
      <c r="S118" s="51">
        <f t="shared" si="39"/>
        <v>3750</v>
      </c>
      <c r="T118" s="51">
        <f t="shared" si="39"/>
        <v>305.08474576271186</v>
      </c>
      <c r="U118" s="51">
        <f t="shared" si="39"/>
        <v>360.65573770491807</v>
      </c>
      <c r="V118" s="51">
        <f t="shared" si="39"/>
        <v>233.33333333333334</v>
      </c>
      <c r="W118" s="51">
        <f t="shared" si="39"/>
        <v>258.06451612903226</v>
      </c>
      <c r="X118" s="174">
        <f>X117/X116*1000</f>
        <v>743.58974358974365</v>
      </c>
      <c r="Y118" s="50">
        <f>Y117/Y116*1000</f>
        <v>804.8780487804878</v>
      </c>
      <c r="Z118" s="50">
        <v>961</v>
      </c>
      <c r="AA118" s="182">
        <v>1003</v>
      </c>
      <c r="AB118" s="101">
        <v>-43</v>
      </c>
      <c r="AC118" s="83">
        <v>4.33</v>
      </c>
    </row>
    <row r="119" spans="1:30">
      <c r="A119" s="13" t="s">
        <v>121</v>
      </c>
      <c r="B119" s="14"/>
      <c r="C119" s="9" t="s">
        <v>32</v>
      </c>
      <c r="D119" s="38">
        <v>47</v>
      </c>
      <c r="E119" s="38">
        <v>48</v>
      </c>
      <c r="F119" s="40">
        <v>9</v>
      </c>
      <c r="G119" s="40">
        <v>10</v>
      </c>
      <c r="H119" s="41"/>
      <c r="I119" s="41"/>
      <c r="J119" s="41"/>
      <c r="K119" s="41"/>
      <c r="L119" s="41"/>
      <c r="M119" s="41"/>
      <c r="N119" s="41"/>
      <c r="O119" s="41"/>
      <c r="P119" s="43">
        <v>3</v>
      </c>
      <c r="Q119" s="43">
        <v>3</v>
      </c>
      <c r="R119" s="40">
        <v>1</v>
      </c>
      <c r="S119" s="40">
        <v>1</v>
      </c>
      <c r="T119" s="40">
        <v>66</v>
      </c>
      <c r="U119" s="40">
        <v>20</v>
      </c>
      <c r="V119" s="40">
        <v>16</v>
      </c>
      <c r="W119" s="40">
        <v>17</v>
      </c>
      <c r="X119" s="176"/>
      <c r="Y119" s="52"/>
      <c r="Z119" s="76">
        <v>142</v>
      </c>
      <c r="AA119" s="185">
        <v>99</v>
      </c>
      <c r="AB119" s="44">
        <v>-65</v>
      </c>
      <c r="AC119" s="45">
        <v>-30.28</v>
      </c>
    </row>
    <row r="120" spans="1:30">
      <c r="A120" s="22"/>
      <c r="B120" s="23"/>
      <c r="C120" s="9" t="s">
        <v>34</v>
      </c>
      <c r="D120" s="38">
        <v>493</v>
      </c>
      <c r="E120" s="38">
        <v>505</v>
      </c>
      <c r="F120" s="43">
        <v>197</v>
      </c>
      <c r="G120" s="43">
        <v>210</v>
      </c>
      <c r="H120" s="41"/>
      <c r="I120" s="41"/>
      <c r="J120" s="41"/>
      <c r="K120" s="41"/>
      <c r="L120" s="41"/>
      <c r="M120" s="41"/>
      <c r="N120" s="41"/>
      <c r="O120" s="41"/>
      <c r="P120" s="40">
        <v>20</v>
      </c>
      <c r="Q120" s="40">
        <v>22</v>
      </c>
      <c r="R120" s="40">
        <v>6</v>
      </c>
      <c r="S120" s="40">
        <v>7</v>
      </c>
      <c r="T120" s="40">
        <v>139</v>
      </c>
      <c r="U120" s="40">
        <v>42</v>
      </c>
      <c r="V120" s="40">
        <v>41</v>
      </c>
      <c r="W120" s="40">
        <v>45</v>
      </c>
      <c r="X120" s="176"/>
      <c r="Y120" s="52"/>
      <c r="Z120" s="76">
        <v>896</v>
      </c>
      <c r="AA120" s="185">
        <v>831</v>
      </c>
      <c r="AB120" s="44">
        <v>2084</v>
      </c>
      <c r="AC120" s="45">
        <v>-7.25</v>
      </c>
    </row>
    <row r="121" spans="1:30">
      <c r="A121" s="20"/>
      <c r="B121" s="21"/>
      <c r="C121" s="9" t="s">
        <v>35</v>
      </c>
      <c r="D121" s="50">
        <f>D120/D119*1000</f>
        <v>10489.36170212766</v>
      </c>
      <c r="E121" s="50">
        <f>E120/E119*1000</f>
        <v>10520.833333333334</v>
      </c>
      <c r="F121" s="51">
        <f>F120/F119*1000</f>
        <v>21888.888888888891</v>
      </c>
      <c r="G121" s="51">
        <f>G120/G119*1000</f>
        <v>21000</v>
      </c>
      <c r="H121" s="54"/>
      <c r="I121" s="54"/>
      <c r="J121" s="54"/>
      <c r="K121" s="54"/>
      <c r="L121" s="54"/>
      <c r="M121" s="54"/>
      <c r="N121" s="54"/>
      <c r="O121" s="54"/>
      <c r="P121" s="51">
        <f t="shared" ref="P121:W121" si="40">P120/P119*1000</f>
        <v>6666.666666666667</v>
      </c>
      <c r="Q121" s="51">
        <f t="shared" si="40"/>
        <v>7333.333333333333</v>
      </c>
      <c r="R121" s="51">
        <f t="shared" si="40"/>
        <v>6000</v>
      </c>
      <c r="S121" s="51">
        <f t="shared" si="40"/>
        <v>7000</v>
      </c>
      <c r="T121" s="51">
        <f t="shared" si="40"/>
        <v>2106.060606060606</v>
      </c>
      <c r="U121" s="51">
        <f t="shared" si="40"/>
        <v>2100</v>
      </c>
      <c r="V121" s="51">
        <f t="shared" si="40"/>
        <v>2562.5</v>
      </c>
      <c r="W121" s="51">
        <f t="shared" si="40"/>
        <v>2647.0588235294117</v>
      </c>
      <c r="X121" s="177"/>
      <c r="Y121" s="53"/>
      <c r="Z121" s="50">
        <v>6310</v>
      </c>
      <c r="AA121" s="182">
        <v>8394</v>
      </c>
      <c r="AB121" s="101">
        <f>AA121-Z121</f>
        <v>2084</v>
      </c>
      <c r="AC121" s="83">
        <v>33.03</v>
      </c>
    </row>
    <row r="122" spans="1:30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</row>
    <row r="123" spans="1:30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</row>
    <row r="124" spans="1:30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</row>
    <row r="125" spans="1:30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</row>
    <row r="126" spans="1:30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</row>
    <row r="127" spans="1:30">
      <c r="A127" s="1"/>
      <c r="B127" s="1"/>
      <c r="C127" s="28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</row>
    <row r="128" spans="1:30">
      <c r="A128" s="28"/>
      <c r="B128" s="29"/>
      <c r="C128" s="215" t="s">
        <v>56</v>
      </c>
      <c r="D128" s="215"/>
      <c r="E128" s="29"/>
      <c r="F128" s="102"/>
      <c r="G128" s="1"/>
      <c r="H128" s="29"/>
      <c r="I128" s="103" t="s">
        <v>122</v>
      </c>
      <c r="J128" s="103"/>
      <c r="K128" s="1"/>
      <c r="L128" s="1"/>
      <c r="M128" s="103"/>
      <c r="N128" s="103"/>
      <c r="O128" s="103" t="s">
        <v>58</v>
      </c>
      <c r="P128" s="103"/>
      <c r="Q128" s="103"/>
      <c r="R128" s="103"/>
      <c r="S128" s="103"/>
      <c r="T128" s="103"/>
      <c r="U128" s="103"/>
      <c r="V128" s="103"/>
      <c r="W128" s="103" t="s">
        <v>58</v>
      </c>
      <c r="X128" s="103"/>
      <c r="Y128" s="103"/>
      <c r="Z128" s="103"/>
      <c r="AA128" s="103"/>
      <c r="AB128" s="103" t="s">
        <v>58</v>
      </c>
      <c r="AC128" s="103"/>
      <c r="AD128" s="1"/>
    </row>
    <row r="129" spans="1:30">
      <c r="A129" s="28"/>
      <c r="B129" s="29"/>
      <c r="C129" s="29" t="s">
        <v>123</v>
      </c>
      <c r="D129" s="29"/>
      <c r="E129" s="29"/>
      <c r="F129" s="102"/>
      <c r="G129" s="1"/>
      <c r="H129" s="29"/>
      <c r="I129" s="103" t="s">
        <v>124</v>
      </c>
      <c r="J129" s="103"/>
      <c r="K129" s="1"/>
      <c r="L129" s="1"/>
      <c r="M129" s="103"/>
      <c r="N129" s="103"/>
      <c r="O129" s="103" t="s">
        <v>125</v>
      </c>
      <c r="P129" s="103"/>
      <c r="Q129" s="103"/>
      <c r="R129" s="103"/>
      <c r="S129" s="103"/>
      <c r="T129" s="103"/>
      <c r="U129" s="103"/>
      <c r="V129" s="103"/>
      <c r="W129" s="103" t="s">
        <v>126</v>
      </c>
      <c r="X129" s="103"/>
      <c r="Y129" s="103"/>
      <c r="Z129" s="103"/>
      <c r="AA129" s="103"/>
      <c r="AB129" s="103" t="s">
        <v>127</v>
      </c>
      <c r="AC129" s="103"/>
      <c r="AD129" s="1"/>
    </row>
    <row r="130" spans="1:30">
      <c r="A130" s="28"/>
      <c r="B130" s="29" t="s">
        <v>64</v>
      </c>
      <c r="C130" s="29"/>
      <c r="D130" s="29"/>
      <c r="E130" s="29"/>
      <c r="F130" s="102"/>
      <c r="G130" s="1"/>
      <c r="H130" s="29"/>
      <c r="I130" s="103" t="s">
        <v>65</v>
      </c>
      <c r="J130" s="103"/>
      <c r="K130" s="1"/>
      <c r="L130" s="1"/>
      <c r="M130" s="103"/>
      <c r="N130" s="103"/>
      <c r="O130" s="103" t="s">
        <v>66</v>
      </c>
      <c r="P130" s="103"/>
      <c r="Q130" s="103"/>
      <c r="R130" s="103"/>
      <c r="S130" s="103"/>
      <c r="T130" s="103"/>
      <c r="U130" s="103"/>
      <c r="V130" s="103"/>
      <c r="W130" s="103" t="s">
        <v>66</v>
      </c>
      <c r="X130" s="103"/>
      <c r="Y130" s="103"/>
      <c r="Z130" s="103"/>
      <c r="AA130" s="103"/>
      <c r="AB130" s="103" t="s">
        <v>66</v>
      </c>
      <c r="AC130" s="103"/>
      <c r="AD130" s="1"/>
    </row>
    <row r="131" spans="1:30">
      <c r="A131" s="28"/>
      <c r="B131" s="29"/>
      <c r="C131" s="29" t="s">
        <v>66</v>
      </c>
      <c r="D131" s="29"/>
      <c r="E131" s="29"/>
      <c r="F131" s="102"/>
      <c r="G131" s="1"/>
      <c r="H131" s="29"/>
      <c r="I131" s="103" t="s">
        <v>128</v>
      </c>
      <c r="J131" s="103"/>
      <c r="K131" s="103"/>
      <c r="L131" s="103"/>
      <c r="M131" s="103"/>
      <c r="N131" s="103"/>
      <c r="O131" s="103"/>
      <c r="P131" s="103"/>
      <c r="Q131" s="103"/>
      <c r="R131" s="103"/>
      <c r="S131" s="103"/>
      <c r="T131" s="103"/>
      <c r="U131" s="103"/>
      <c r="V131" s="103"/>
      <c r="W131" s="103"/>
      <c r="X131" s="103"/>
      <c r="Y131" s="103"/>
      <c r="Z131" s="103"/>
      <c r="AA131" s="103"/>
      <c r="AB131" s="103"/>
      <c r="AC131" s="103"/>
      <c r="AD131" s="1"/>
    </row>
  </sheetData>
  <mergeCells count="14">
    <mergeCell ref="A9:B11"/>
    <mergeCell ref="Z9:AA9"/>
    <mergeCell ref="C128:D128"/>
    <mergeCell ref="J8:K9"/>
    <mergeCell ref="L8:M9"/>
    <mergeCell ref="N8:O9"/>
    <mergeCell ref="P8:Q9"/>
    <mergeCell ref="X8:Y9"/>
    <mergeCell ref="H8:I9"/>
    <mergeCell ref="F8:G9"/>
    <mergeCell ref="D8:E9"/>
    <mergeCell ref="R8:S9"/>
    <mergeCell ref="T8:U9"/>
    <mergeCell ref="V8:W9"/>
  </mergeCell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AC45"/>
  <sheetViews>
    <sheetView workbookViewId="0">
      <selection activeCell="B3" sqref="B3"/>
    </sheetView>
  </sheetViews>
  <sheetFormatPr defaultRowHeight="15"/>
  <cols>
    <col min="2" max="2" width="23.42578125" customWidth="1"/>
  </cols>
  <sheetData>
    <row r="1" spans="1:29" ht="19.5">
      <c r="A1" s="1"/>
      <c r="B1" s="1"/>
      <c r="C1" s="1"/>
      <c r="D1" s="1"/>
      <c r="E1" s="1"/>
      <c r="F1" s="1"/>
      <c r="G1" s="1"/>
      <c r="H1" s="1"/>
      <c r="I1" s="104" t="s">
        <v>129</v>
      </c>
      <c r="J1" s="104"/>
      <c r="K1" s="104"/>
      <c r="L1" s="104"/>
      <c r="M1" s="104"/>
      <c r="N1" s="104"/>
      <c r="O1" s="104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 spans="1:29" ht="19.5">
      <c r="A2" s="1"/>
      <c r="B2" s="1"/>
      <c r="C2" s="1"/>
      <c r="D2" s="1"/>
      <c r="E2" s="1"/>
      <c r="F2" s="1"/>
      <c r="G2" s="1"/>
      <c r="H2" s="1"/>
      <c r="I2" s="105"/>
      <c r="J2" s="105"/>
      <c r="K2" s="106" t="s">
        <v>130</v>
      </c>
      <c r="L2" s="106"/>
      <c r="M2" s="106"/>
      <c r="N2" s="106"/>
      <c r="O2" s="107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</row>
    <row r="3" spans="1:29" ht="19.5">
      <c r="A3" s="1"/>
      <c r="B3" s="1"/>
      <c r="C3" s="1"/>
      <c r="D3" s="1"/>
      <c r="E3" s="1"/>
      <c r="F3" s="1"/>
      <c r="G3" s="1"/>
      <c r="H3" s="1"/>
      <c r="I3" s="105"/>
      <c r="J3" s="105"/>
      <c r="K3" s="106" t="s">
        <v>131</v>
      </c>
      <c r="L3" s="106"/>
      <c r="M3" s="106"/>
      <c r="N3" s="106"/>
      <c r="O3" s="107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</row>
    <row r="4" spans="1:29" ht="20.25">
      <c r="A4" s="108" t="s">
        <v>132</v>
      </c>
      <c r="B4" s="108"/>
      <c r="C4" s="108"/>
      <c r="D4" s="108"/>
      <c r="E4" s="108"/>
      <c r="F4" s="108"/>
      <c r="G4" s="108"/>
      <c r="H4" s="108"/>
      <c r="I4" s="108"/>
      <c r="J4" s="109"/>
      <c r="K4" s="110" t="s">
        <v>133</v>
      </c>
      <c r="L4" s="110"/>
      <c r="M4" s="110"/>
      <c r="N4" s="110"/>
      <c r="O4" s="111"/>
      <c r="P4" s="106"/>
      <c r="Q4" s="107"/>
      <c r="R4" s="107"/>
      <c r="S4" s="1"/>
      <c r="T4" s="1"/>
      <c r="U4" s="1"/>
      <c r="V4" s="1"/>
      <c r="W4" s="1"/>
      <c r="X4" s="1"/>
      <c r="Y4" s="1"/>
      <c r="Z4" s="1"/>
      <c r="AA4" s="1"/>
      <c r="AB4" s="1"/>
      <c r="AC4" s="1"/>
    </row>
    <row r="5" spans="1:29">
      <c r="A5" s="222" t="s">
        <v>134</v>
      </c>
      <c r="B5" s="223"/>
      <c r="C5" s="222" t="s">
        <v>9</v>
      </c>
      <c r="D5" s="223"/>
      <c r="E5" s="222" t="s">
        <v>135</v>
      </c>
      <c r="F5" s="223"/>
      <c r="G5" s="231" t="s">
        <v>11</v>
      </c>
      <c r="H5" s="232"/>
      <c r="I5" s="231" t="s">
        <v>12</v>
      </c>
      <c r="J5" s="232"/>
      <c r="K5" s="231" t="s">
        <v>13</v>
      </c>
      <c r="L5" s="232"/>
      <c r="M5" s="231" t="s">
        <v>136</v>
      </c>
      <c r="N5" s="232"/>
      <c r="O5" s="231" t="s">
        <v>15</v>
      </c>
      <c r="P5" s="232"/>
      <c r="Q5" s="231" t="s">
        <v>16</v>
      </c>
      <c r="R5" s="232"/>
      <c r="S5" s="231" t="s">
        <v>137</v>
      </c>
      <c r="T5" s="232"/>
      <c r="U5" s="231" t="s">
        <v>18</v>
      </c>
      <c r="V5" s="232"/>
      <c r="W5" s="235" t="s">
        <v>19</v>
      </c>
      <c r="X5" s="236"/>
      <c r="Y5" s="222" t="s">
        <v>20</v>
      </c>
      <c r="Z5" s="223"/>
      <c r="AA5" s="112"/>
      <c r="AB5" s="113"/>
      <c r="AC5" s="1"/>
    </row>
    <row r="6" spans="1:29">
      <c r="A6" s="239"/>
      <c r="B6" s="240"/>
      <c r="C6" s="224"/>
      <c r="D6" s="225"/>
      <c r="E6" s="224"/>
      <c r="F6" s="225"/>
      <c r="G6" s="233"/>
      <c r="H6" s="234"/>
      <c r="I6" s="233"/>
      <c r="J6" s="234"/>
      <c r="K6" s="233"/>
      <c r="L6" s="234"/>
      <c r="M6" s="233"/>
      <c r="N6" s="234"/>
      <c r="O6" s="233"/>
      <c r="P6" s="234"/>
      <c r="Q6" s="233"/>
      <c r="R6" s="234"/>
      <c r="S6" s="233"/>
      <c r="T6" s="234"/>
      <c r="U6" s="233"/>
      <c r="V6" s="234"/>
      <c r="W6" s="237"/>
      <c r="X6" s="238"/>
      <c r="Y6" s="224"/>
      <c r="Z6" s="225"/>
      <c r="AA6" s="114" t="s">
        <v>21</v>
      </c>
      <c r="AB6" s="115" t="s">
        <v>22</v>
      </c>
      <c r="AC6" s="1"/>
    </row>
    <row r="7" spans="1:29">
      <c r="A7" s="239"/>
      <c r="B7" s="240"/>
      <c r="C7" s="116" t="s">
        <v>26</v>
      </c>
      <c r="D7" s="117" t="s">
        <v>27</v>
      </c>
      <c r="E7" s="116" t="s">
        <v>26</v>
      </c>
      <c r="F7" s="117" t="s">
        <v>27</v>
      </c>
      <c r="G7" s="116" t="s">
        <v>26</v>
      </c>
      <c r="H7" s="117" t="s">
        <v>27</v>
      </c>
      <c r="I7" s="116" t="s">
        <v>26</v>
      </c>
      <c r="J7" s="117" t="s">
        <v>27</v>
      </c>
      <c r="K7" s="116" t="s">
        <v>26</v>
      </c>
      <c r="L7" s="117" t="s">
        <v>27</v>
      </c>
      <c r="M7" s="116" t="s">
        <v>26</v>
      </c>
      <c r="N7" s="117" t="s">
        <v>27</v>
      </c>
      <c r="O7" s="116" t="s">
        <v>26</v>
      </c>
      <c r="P7" s="117" t="s">
        <v>27</v>
      </c>
      <c r="Q7" s="116" t="s">
        <v>26</v>
      </c>
      <c r="R7" s="117" t="s">
        <v>27</v>
      </c>
      <c r="S7" s="116" t="s">
        <v>26</v>
      </c>
      <c r="T7" s="117" t="s">
        <v>27</v>
      </c>
      <c r="U7" s="116" t="s">
        <v>26</v>
      </c>
      <c r="V7" s="117" t="s">
        <v>27</v>
      </c>
      <c r="W7" s="116" t="s">
        <v>26</v>
      </c>
      <c r="X7" s="117" t="s">
        <v>27</v>
      </c>
      <c r="Y7" s="116" t="s">
        <v>26</v>
      </c>
      <c r="Z7" s="117" t="s">
        <v>27</v>
      </c>
      <c r="AA7" s="114" t="s">
        <v>138</v>
      </c>
      <c r="AB7" s="115" t="s">
        <v>139</v>
      </c>
      <c r="AC7" s="1"/>
    </row>
    <row r="8" spans="1:29">
      <c r="A8" s="239"/>
      <c r="B8" s="240"/>
      <c r="C8" s="118" t="s">
        <v>140</v>
      </c>
      <c r="D8" s="118"/>
      <c r="E8" s="118" t="s">
        <v>140</v>
      </c>
      <c r="F8" s="118"/>
      <c r="G8" s="118" t="s">
        <v>140</v>
      </c>
      <c r="H8" s="118"/>
      <c r="I8" s="118"/>
      <c r="J8" s="118"/>
      <c r="K8" s="118" t="s">
        <v>140</v>
      </c>
      <c r="L8" s="118"/>
      <c r="M8" s="118"/>
      <c r="N8" s="118"/>
      <c r="O8" s="118" t="s">
        <v>140</v>
      </c>
      <c r="P8" s="118"/>
      <c r="Q8" s="118"/>
      <c r="R8" s="118"/>
      <c r="S8" s="118" t="s">
        <v>140</v>
      </c>
      <c r="T8" s="118"/>
      <c r="U8" s="118"/>
      <c r="V8" s="118"/>
      <c r="W8" s="118" t="s">
        <v>140</v>
      </c>
      <c r="X8" s="118"/>
      <c r="Y8" s="118" t="s">
        <v>140</v>
      </c>
      <c r="Z8" s="118"/>
      <c r="AA8" s="119" t="s">
        <v>141</v>
      </c>
      <c r="AB8" s="120" t="s">
        <v>142</v>
      </c>
      <c r="AC8" s="1"/>
    </row>
    <row r="9" spans="1:29">
      <c r="A9" s="224"/>
      <c r="B9" s="225"/>
      <c r="C9" s="121">
        <v>1</v>
      </c>
      <c r="D9" s="121">
        <v>2</v>
      </c>
      <c r="E9" s="121">
        <v>3</v>
      </c>
      <c r="F9" s="121">
        <v>4</v>
      </c>
      <c r="G9" s="121">
        <v>5</v>
      </c>
      <c r="H9" s="121">
        <v>6</v>
      </c>
      <c r="I9" s="121">
        <v>7</v>
      </c>
      <c r="J9" s="121">
        <v>8</v>
      </c>
      <c r="K9" s="121">
        <v>9</v>
      </c>
      <c r="L9" s="121">
        <v>10</v>
      </c>
      <c r="M9" s="121">
        <v>11</v>
      </c>
      <c r="N9" s="121">
        <v>12</v>
      </c>
      <c r="O9" s="121">
        <v>13</v>
      </c>
      <c r="P9" s="121">
        <v>14</v>
      </c>
      <c r="Q9" s="121">
        <v>15</v>
      </c>
      <c r="R9" s="121">
        <v>16</v>
      </c>
      <c r="S9" s="121">
        <v>17</v>
      </c>
      <c r="T9" s="121">
        <v>18</v>
      </c>
      <c r="U9" s="121">
        <v>19</v>
      </c>
      <c r="V9" s="121">
        <v>20</v>
      </c>
      <c r="W9" s="121">
        <v>21</v>
      </c>
      <c r="X9" s="121">
        <v>22</v>
      </c>
      <c r="Y9" s="121">
        <v>23</v>
      </c>
      <c r="Z9" s="121">
        <v>24</v>
      </c>
      <c r="AA9" s="121">
        <v>25</v>
      </c>
      <c r="AB9" s="121">
        <v>26</v>
      </c>
      <c r="AC9" s="1"/>
    </row>
    <row r="10" spans="1:29">
      <c r="A10" s="122" t="s">
        <v>143</v>
      </c>
      <c r="B10" s="123"/>
      <c r="C10" s="9">
        <v>244800</v>
      </c>
      <c r="D10" s="9">
        <v>244800</v>
      </c>
      <c r="E10" s="9">
        <v>274800</v>
      </c>
      <c r="F10" s="9">
        <v>274800</v>
      </c>
      <c r="G10" s="9">
        <v>384600</v>
      </c>
      <c r="H10" s="9">
        <v>384600</v>
      </c>
      <c r="I10" s="9">
        <v>140100</v>
      </c>
      <c r="J10" s="9">
        <v>140100</v>
      </c>
      <c r="K10" s="9">
        <v>177900</v>
      </c>
      <c r="L10" s="9">
        <v>177900</v>
      </c>
      <c r="M10" s="9">
        <v>204000</v>
      </c>
      <c r="N10" s="9">
        <v>204000</v>
      </c>
      <c r="O10" s="9">
        <v>144300</v>
      </c>
      <c r="P10" s="9">
        <v>144300</v>
      </c>
      <c r="Q10" s="9">
        <v>116000</v>
      </c>
      <c r="R10" s="9">
        <v>116000</v>
      </c>
      <c r="S10" s="9">
        <v>281100</v>
      </c>
      <c r="T10" s="9">
        <v>281100</v>
      </c>
      <c r="U10" s="9">
        <v>86600</v>
      </c>
      <c r="V10" s="9">
        <v>86600</v>
      </c>
      <c r="W10" s="9">
        <v>188700</v>
      </c>
      <c r="X10" s="2">
        <v>188700</v>
      </c>
      <c r="Y10" s="124">
        <v>2242900</v>
      </c>
      <c r="Z10" s="2">
        <v>2242900</v>
      </c>
      <c r="AA10" s="2">
        <f>Z10-Y10</f>
        <v>0</v>
      </c>
      <c r="AB10" s="125">
        <f>AA10*100/Y10</f>
        <v>0</v>
      </c>
      <c r="AC10" s="1"/>
    </row>
    <row r="11" spans="1:29">
      <c r="A11" s="122" t="s">
        <v>144</v>
      </c>
      <c r="B11" s="123"/>
      <c r="C11" s="9">
        <v>244495</v>
      </c>
      <c r="D11" s="9">
        <v>244522</v>
      </c>
      <c r="E11" s="9">
        <v>274789</v>
      </c>
      <c r="F11" s="9">
        <v>272599</v>
      </c>
      <c r="G11" s="9">
        <v>384599</v>
      </c>
      <c r="H11" s="9">
        <v>384597</v>
      </c>
      <c r="I11" s="9">
        <v>140090</v>
      </c>
      <c r="J11" s="9">
        <v>140086</v>
      </c>
      <c r="K11" s="9">
        <v>177760</v>
      </c>
      <c r="L11" s="9">
        <v>177744</v>
      </c>
      <c r="M11" s="9">
        <v>203643</v>
      </c>
      <c r="N11" s="9">
        <v>203641</v>
      </c>
      <c r="O11" s="9">
        <v>144285</v>
      </c>
      <c r="P11" s="9">
        <v>144282</v>
      </c>
      <c r="Q11" s="9">
        <v>115981</v>
      </c>
      <c r="R11" s="9">
        <v>115977</v>
      </c>
      <c r="S11" s="9">
        <v>281090</v>
      </c>
      <c r="T11" s="9">
        <v>281088</v>
      </c>
      <c r="U11" s="9">
        <v>86586</v>
      </c>
      <c r="V11" s="9">
        <v>86592</v>
      </c>
      <c r="W11" s="9">
        <v>188684</v>
      </c>
      <c r="X11" s="2">
        <v>188687</v>
      </c>
      <c r="Y11" s="124">
        <v>2242002</v>
      </c>
      <c r="Z11" s="2">
        <v>2239815</v>
      </c>
      <c r="AA11" s="2">
        <f t="shared" ref="AA11:AA36" si="0">Z11-Y11</f>
        <v>-2187</v>
      </c>
      <c r="AB11" s="125">
        <f>AA11*100/Y11</f>
        <v>-9.7546746167041773E-2</v>
      </c>
      <c r="AC11" s="1"/>
    </row>
    <row r="12" spans="1:29">
      <c r="A12" s="126" t="s">
        <v>145</v>
      </c>
      <c r="B12" s="123" t="s">
        <v>146</v>
      </c>
      <c r="C12" s="9">
        <v>87141</v>
      </c>
      <c r="D12" s="9">
        <v>87145</v>
      </c>
      <c r="E12" s="9">
        <v>106964</v>
      </c>
      <c r="F12" s="9">
        <v>103824</v>
      </c>
      <c r="G12" s="9">
        <v>156012</v>
      </c>
      <c r="H12" s="9">
        <v>156014</v>
      </c>
      <c r="I12" s="9">
        <v>50508</v>
      </c>
      <c r="J12" s="9">
        <v>50509</v>
      </c>
      <c r="K12" s="9">
        <v>69886</v>
      </c>
      <c r="L12" s="9">
        <v>69880</v>
      </c>
      <c r="M12" s="9">
        <v>84077</v>
      </c>
      <c r="N12" s="9">
        <v>84077</v>
      </c>
      <c r="O12" s="9">
        <v>69122</v>
      </c>
      <c r="P12" s="9">
        <v>69120</v>
      </c>
      <c r="Q12" s="9">
        <v>55455</v>
      </c>
      <c r="R12" s="9">
        <v>55455</v>
      </c>
      <c r="S12" s="9">
        <v>126265</v>
      </c>
      <c r="T12" s="9">
        <v>126163</v>
      </c>
      <c r="U12" s="9">
        <v>38526</v>
      </c>
      <c r="V12" s="9">
        <v>38465</v>
      </c>
      <c r="W12" s="9">
        <v>102292</v>
      </c>
      <c r="X12" s="2">
        <v>102274</v>
      </c>
      <c r="Y12" s="124">
        <v>946248</v>
      </c>
      <c r="Z12" s="2">
        <v>942926</v>
      </c>
      <c r="AA12" s="2">
        <f t="shared" si="0"/>
        <v>-3322</v>
      </c>
      <c r="AB12" s="125">
        <f t="shared" ref="AB12:AB36" si="1">AA12*100/Y12</f>
        <v>-0.35107075523541398</v>
      </c>
      <c r="AC12" s="1"/>
    </row>
    <row r="13" spans="1:29">
      <c r="A13" s="122" t="s">
        <v>147</v>
      </c>
      <c r="B13" s="123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2"/>
      <c r="Y13" s="2"/>
      <c r="Z13" s="2"/>
      <c r="AA13" s="2"/>
      <c r="AB13" s="125"/>
      <c r="AC13" s="1"/>
    </row>
    <row r="14" spans="1:29">
      <c r="A14" s="122" t="s">
        <v>148</v>
      </c>
      <c r="B14" s="123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2"/>
      <c r="Y14" s="2"/>
      <c r="Z14" s="2"/>
      <c r="AA14" s="2"/>
      <c r="AB14" s="125"/>
      <c r="AC14" s="1"/>
    </row>
    <row r="15" spans="1:29">
      <c r="A15" s="127" t="s">
        <v>149</v>
      </c>
      <c r="B15" s="128"/>
      <c r="C15" s="2"/>
      <c r="D15" s="2"/>
      <c r="E15" s="2"/>
      <c r="F15" s="2"/>
      <c r="G15" s="2"/>
      <c r="H15" s="2"/>
      <c r="I15" s="2"/>
      <c r="J15" s="2"/>
      <c r="K15" s="2"/>
      <c r="L15" s="2"/>
      <c r="M15" s="9"/>
      <c r="N15" s="9"/>
      <c r="O15" s="9">
        <v>8</v>
      </c>
      <c r="P15" s="2">
        <v>8</v>
      </c>
      <c r="Q15" s="9">
        <v>10</v>
      </c>
      <c r="R15" s="9">
        <v>10</v>
      </c>
      <c r="S15" s="9">
        <v>821</v>
      </c>
      <c r="T15" s="9">
        <v>821</v>
      </c>
      <c r="U15" s="9">
        <v>187</v>
      </c>
      <c r="V15" s="9">
        <v>187</v>
      </c>
      <c r="W15" s="9"/>
      <c r="X15" s="2"/>
      <c r="Y15" s="124">
        <v>1026</v>
      </c>
      <c r="Z15" s="2">
        <v>1026</v>
      </c>
      <c r="AA15" s="2">
        <f t="shared" si="0"/>
        <v>0</v>
      </c>
      <c r="AB15" s="125">
        <f t="shared" si="1"/>
        <v>0</v>
      </c>
      <c r="AC15" s="1"/>
    </row>
    <row r="16" spans="1:29">
      <c r="A16" s="2" t="s">
        <v>150</v>
      </c>
      <c r="B16" s="97"/>
      <c r="C16" s="9">
        <v>2710</v>
      </c>
      <c r="D16" s="9">
        <v>2710</v>
      </c>
      <c r="E16" s="9">
        <v>3157</v>
      </c>
      <c r="F16" s="9">
        <v>2492</v>
      </c>
      <c r="G16" s="9">
        <v>2392</v>
      </c>
      <c r="H16" s="9">
        <v>2393</v>
      </c>
      <c r="I16" s="9">
        <v>910</v>
      </c>
      <c r="J16" s="9">
        <v>910</v>
      </c>
      <c r="K16" s="9">
        <v>2188</v>
      </c>
      <c r="L16" s="9">
        <v>2192</v>
      </c>
      <c r="M16" s="9">
        <v>683</v>
      </c>
      <c r="N16" s="9">
        <v>690</v>
      </c>
      <c r="O16" s="9">
        <v>1354</v>
      </c>
      <c r="P16" s="9">
        <v>1354</v>
      </c>
      <c r="Q16" s="9">
        <v>1519</v>
      </c>
      <c r="R16" s="9">
        <v>1519</v>
      </c>
      <c r="S16" s="9">
        <v>2325</v>
      </c>
      <c r="T16" s="9">
        <v>2315</v>
      </c>
      <c r="U16" s="9">
        <v>901</v>
      </c>
      <c r="V16" s="9">
        <v>901</v>
      </c>
      <c r="W16" s="9">
        <v>3035</v>
      </c>
      <c r="X16" s="2">
        <v>3042</v>
      </c>
      <c r="Y16" s="124">
        <v>21174</v>
      </c>
      <c r="Z16" s="2">
        <v>20518</v>
      </c>
      <c r="AA16" s="2">
        <v>-657</v>
      </c>
      <c r="AB16" s="125">
        <f t="shared" si="1"/>
        <v>-3.1028620005667329</v>
      </c>
      <c r="AC16" s="1"/>
    </row>
    <row r="17" spans="1:29">
      <c r="A17" s="2" t="s">
        <v>151</v>
      </c>
      <c r="B17" s="97"/>
      <c r="C17" s="9">
        <v>2367</v>
      </c>
      <c r="D17" s="9">
        <v>2567</v>
      </c>
      <c r="E17" s="9">
        <v>4728</v>
      </c>
      <c r="F17" s="9">
        <v>3882</v>
      </c>
      <c r="G17" s="9">
        <v>3781</v>
      </c>
      <c r="H17" s="9">
        <v>3783</v>
      </c>
      <c r="I17" s="9">
        <v>2134</v>
      </c>
      <c r="J17" s="9">
        <v>2131</v>
      </c>
      <c r="K17" s="9">
        <v>2627</v>
      </c>
      <c r="L17" s="9">
        <v>2629</v>
      </c>
      <c r="M17" s="9">
        <v>2050</v>
      </c>
      <c r="N17" s="9">
        <v>2045</v>
      </c>
      <c r="O17" s="9">
        <v>1469</v>
      </c>
      <c r="P17" s="9">
        <v>1464</v>
      </c>
      <c r="Q17" s="9">
        <v>1171</v>
      </c>
      <c r="R17" s="9">
        <v>1173</v>
      </c>
      <c r="S17" s="9">
        <v>4702</v>
      </c>
      <c r="T17" s="9">
        <v>4665</v>
      </c>
      <c r="U17" s="9">
        <v>1458</v>
      </c>
      <c r="V17" s="9">
        <v>1346</v>
      </c>
      <c r="W17" s="9">
        <v>3168</v>
      </c>
      <c r="X17" s="2">
        <v>3166</v>
      </c>
      <c r="Y17" s="124">
        <v>29655</v>
      </c>
      <c r="Z17" s="2">
        <v>28851</v>
      </c>
      <c r="AA17" s="2">
        <f t="shared" si="0"/>
        <v>-804</v>
      </c>
      <c r="AB17" s="125">
        <f t="shared" si="1"/>
        <v>-2.7111785533636823</v>
      </c>
      <c r="AC17" s="1"/>
    </row>
    <row r="18" spans="1:29">
      <c r="A18" s="2" t="s">
        <v>152</v>
      </c>
      <c r="B18" s="129"/>
      <c r="C18" s="9">
        <v>10512</v>
      </c>
      <c r="D18" s="9">
        <v>10515</v>
      </c>
      <c r="E18" s="9">
        <v>11979</v>
      </c>
      <c r="F18" s="9">
        <v>13988</v>
      </c>
      <c r="G18" s="9">
        <v>12304</v>
      </c>
      <c r="H18" s="9">
        <v>12305</v>
      </c>
      <c r="I18" s="9">
        <v>5120</v>
      </c>
      <c r="J18" s="9">
        <v>5124</v>
      </c>
      <c r="K18" s="9">
        <v>5605</v>
      </c>
      <c r="L18" s="9">
        <v>5603</v>
      </c>
      <c r="M18" s="9">
        <v>5730</v>
      </c>
      <c r="N18" s="9">
        <v>5733</v>
      </c>
      <c r="O18" s="9">
        <v>1333</v>
      </c>
      <c r="P18" s="9">
        <v>1330</v>
      </c>
      <c r="Q18" s="9">
        <v>329</v>
      </c>
      <c r="R18" s="9">
        <v>326</v>
      </c>
      <c r="S18" s="9">
        <v>2631</v>
      </c>
      <c r="T18" s="9">
        <v>2374</v>
      </c>
      <c r="U18" s="9">
        <v>2399</v>
      </c>
      <c r="V18" s="9">
        <v>2403</v>
      </c>
      <c r="W18" s="9">
        <v>1170</v>
      </c>
      <c r="X18" s="2">
        <v>1167</v>
      </c>
      <c r="Y18" s="124">
        <v>59112</v>
      </c>
      <c r="Z18" s="2">
        <v>60868</v>
      </c>
      <c r="AA18" s="2">
        <f t="shared" si="0"/>
        <v>1756</v>
      </c>
      <c r="AB18" s="125">
        <f t="shared" si="1"/>
        <v>2.9706320205711192</v>
      </c>
      <c r="AC18" s="1"/>
    </row>
    <row r="19" spans="1:29">
      <c r="A19" s="2" t="s">
        <v>153</v>
      </c>
      <c r="B19" s="97"/>
      <c r="C19" s="9">
        <v>15589</v>
      </c>
      <c r="D19" s="9">
        <v>15792</v>
      </c>
      <c r="E19" s="9">
        <v>19864</v>
      </c>
      <c r="F19" s="9">
        <v>20362</v>
      </c>
      <c r="G19" s="9">
        <v>18472</v>
      </c>
      <c r="H19" s="9">
        <v>18481</v>
      </c>
      <c r="I19" s="9">
        <v>8164</v>
      </c>
      <c r="J19" s="9">
        <v>8165</v>
      </c>
      <c r="K19" s="9">
        <v>10420</v>
      </c>
      <c r="L19" s="9">
        <v>10424</v>
      </c>
      <c r="M19" s="9">
        <v>8463</v>
      </c>
      <c r="N19" s="9">
        <v>8468</v>
      </c>
      <c r="O19" s="9">
        <v>4164</v>
      </c>
      <c r="P19" s="9">
        <v>4156</v>
      </c>
      <c r="Q19" s="9">
        <v>3029</v>
      </c>
      <c r="R19" s="9">
        <v>3028</v>
      </c>
      <c r="S19" s="9">
        <v>10479</v>
      </c>
      <c r="T19" s="9">
        <v>10175</v>
      </c>
      <c r="U19" s="9">
        <v>4945</v>
      </c>
      <c r="V19" s="9">
        <v>4837</v>
      </c>
      <c r="W19" s="9">
        <v>7373</v>
      </c>
      <c r="X19" s="2">
        <v>7375</v>
      </c>
      <c r="Y19" s="124">
        <v>110967</v>
      </c>
      <c r="Z19" s="2">
        <v>111263</v>
      </c>
      <c r="AA19" s="2">
        <f t="shared" si="0"/>
        <v>296</v>
      </c>
      <c r="AB19" s="125">
        <f t="shared" si="1"/>
        <v>0.26674596952247065</v>
      </c>
      <c r="AC19" s="1"/>
    </row>
    <row r="20" spans="1:29">
      <c r="A20" s="2" t="s">
        <v>154</v>
      </c>
      <c r="B20" s="97"/>
      <c r="C20" s="9">
        <v>17688</v>
      </c>
      <c r="D20" s="9">
        <v>17653</v>
      </c>
      <c r="E20" s="9">
        <v>33867</v>
      </c>
      <c r="F20" s="9">
        <v>33972</v>
      </c>
      <c r="G20" s="9">
        <v>31807</v>
      </c>
      <c r="H20" s="9">
        <v>31803</v>
      </c>
      <c r="I20" s="9">
        <v>16654</v>
      </c>
      <c r="J20" s="9">
        <v>16650</v>
      </c>
      <c r="K20" s="9">
        <v>6870</v>
      </c>
      <c r="L20" s="9">
        <v>6857</v>
      </c>
      <c r="M20" s="9">
        <v>7102</v>
      </c>
      <c r="N20" s="9">
        <v>7100</v>
      </c>
      <c r="O20" s="9">
        <v>2200</v>
      </c>
      <c r="P20" s="9">
        <v>2195</v>
      </c>
      <c r="Q20" s="9">
        <v>2034</v>
      </c>
      <c r="R20" s="9">
        <v>2034</v>
      </c>
      <c r="S20" s="9">
        <v>5330</v>
      </c>
      <c r="T20" s="9">
        <v>5232</v>
      </c>
      <c r="U20" s="9">
        <v>1647</v>
      </c>
      <c r="V20" s="9">
        <v>1568</v>
      </c>
      <c r="W20" s="9">
        <v>3794</v>
      </c>
      <c r="X20" s="2">
        <v>3802</v>
      </c>
      <c r="Y20" s="124">
        <v>128993</v>
      </c>
      <c r="Z20" s="2">
        <v>128866</v>
      </c>
      <c r="AA20" s="2">
        <f t="shared" si="0"/>
        <v>-127</v>
      </c>
      <c r="AB20" s="125">
        <f t="shared" si="1"/>
        <v>-9.8454954920034421E-2</v>
      </c>
      <c r="AC20" s="1"/>
    </row>
    <row r="21" spans="1:29">
      <c r="A21" s="226" t="s">
        <v>155</v>
      </c>
      <c r="B21" s="227"/>
      <c r="C21" s="58">
        <v>33277</v>
      </c>
      <c r="D21" s="58">
        <v>33445</v>
      </c>
      <c r="E21" s="58">
        <v>53731</v>
      </c>
      <c r="F21" s="58">
        <v>54334</v>
      </c>
      <c r="G21" s="58">
        <v>50284</v>
      </c>
      <c r="H21" s="58">
        <v>50284</v>
      </c>
      <c r="I21" s="58">
        <v>24818</v>
      </c>
      <c r="J21" s="58">
        <v>24815</v>
      </c>
      <c r="K21" s="58">
        <v>17290</v>
      </c>
      <c r="L21" s="58">
        <v>17281</v>
      </c>
      <c r="M21" s="58">
        <v>15565</v>
      </c>
      <c r="N21" s="58">
        <v>15568</v>
      </c>
      <c r="O21" s="58">
        <v>6364</v>
      </c>
      <c r="P21" s="58">
        <v>6351</v>
      </c>
      <c r="Q21" s="58">
        <v>5063</v>
      </c>
      <c r="R21" s="58">
        <v>5062</v>
      </c>
      <c r="S21" s="58">
        <v>15809</v>
      </c>
      <c r="T21" s="58">
        <v>15407</v>
      </c>
      <c r="U21" s="58">
        <v>6592</v>
      </c>
      <c r="V21" s="58">
        <v>6405</v>
      </c>
      <c r="W21" s="58">
        <v>11167</v>
      </c>
      <c r="X21" s="2">
        <v>11177</v>
      </c>
      <c r="Y21" s="124">
        <v>239960</v>
      </c>
      <c r="Z21" s="2">
        <v>240129</v>
      </c>
      <c r="AA21" s="2">
        <f t="shared" si="0"/>
        <v>169</v>
      </c>
      <c r="AB21" s="125">
        <f t="shared" si="1"/>
        <v>7.042840473412236E-2</v>
      </c>
      <c r="AC21" s="1"/>
    </row>
    <row r="22" spans="1:29">
      <c r="A22" s="126" t="s">
        <v>156</v>
      </c>
      <c r="B22" s="123"/>
      <c r="C22" s="58"/>
      <c r="D22" s="58"/>
      <c r="E22" s="58"/>
      <c r="F22" s="58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58"/>
      <c r="U22" s="58"/>
      <c r="V22" s="9"/>
      <c r="W22" s="9"/>
      <c r="X22" s="2"/>
      <c r="Y22" s="2"/>
      <c r="Z22" s="2"/>
      <c r="AA22" s="2"/>
      <c r="AB22" s="125"/>
      <c r="AC22" s="1"/>
    </row>
    <row r="23" spans="1:29">
      <c r="A23" s="13" t="s">
        <v>157</v>
      </c>
      <c r="B23" s="14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9"/>
      <c r="W23" s="9"/>
      <c r="X23" s="2"/>
      <c r="Y23" s="2"/>
      <c r="Z23" s="2"/>
      <c r="AA23" s="2"/>
      <c r="AB23" s="125"/>
      <c r="AC23" s="1"/>
    </row>
    <row r="24" spans="1:29">
      <c r="A24" s="130" t="s">
        <v>158</v>
      </c>
      <c r="B24" s="3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125"/>
      <c r="AC24" s="1"/>
    </row>
    <row r="25" spans="1:29">
      <c r="A25" s="131" t="s">
        <v>159</v>
      </c>
      <c r="B25" s="1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125"/>
      <c r="AC25" s="1"/>
    </row>
    <row r="26" spans="1:29">
      <c r="A26" s="132" t="s">
        <v>160</v>
      </c>
      <c r="B26" s="21"/>
      <c r="C26" s="9">
        <v>30807</v>
      </c>
      <c r="D26" s="9">
        <v>30811</v>
      </c>
      <c r="E26" s="9">
        <v>16875</v>
      </c>
      <c r="F26" s="9">
        <v>17170</v>
      </c>
      <c r="G26" s="9">
        <v>32832</v>
      </c>
      <c r="H26" s="9">
        <v>32833</v>
      </c>
      <c r="I26" s="9">
        <v>11156</v>
      </c>
      <c r="J26" s="9">
        <v>11157</v>
      </c>
      <c r="K26" s="9">
        <v>7934</v>
      </c>
      <c r="L26" s="9">
        <v>7936</v>
      </c>
      <c r="M26" s="9">
        <v>9537</v>
      </c>
      <c r="N26" s="9">
        <v>9537</v>
      </c>
      <c r="O26" s="9">
        <v>14391</v>
      </c>
      <c r="P26" s="9">
        <v>14405</v>
      </c>
      <c r="Q26" s="9">
        <v>10852</v>
      </c>
      <c r="R26" s="9">
        <v>10858</v>
      </c>
      <c r="S26" s="9">
        <v>18420</v>
      </c>
      <c r="T26" s="9">
        <v>18168</v>
      </c>
      <c r="U26" s="9">
        <v>5776</v>
      </c>
      <c r="V26" s="9">
        <v>4154</v>
      </c>
      <c r="W26" s="9">
        <v>6438</v>
      </c>
      <c r="X26" s="2">
        <v>6436</v>
      </c>
      <c r="Y26" s="124">
        <v>165018</v>
      </c>
      <c r="Z26" s="2">
        <v>163465</v>
      </c>
      <c r="AA26" s="2">
        <f t="shared" si="0"/>
        <v>-1553</v>
      </c>
      <c r="AB26" s="125">
        <f t="shared" si="1"/>
        <v>-0.94110945472615104</v>
      </c>
      <c r="AC26" s="1"/>
    </row>
    <row r="27" spans="1:29">
      <c r="A27" s="133" t="s">
        <v>161</v>
      </c>
      <c r="B27" s="2"/>
      <c r="C27" s="9">
        <v>55483</v>
      </c>
      <c r="D27" s="9">
        <v>55457</v>
      </c>
      <c r="E27" s="9">
        <v>48633</v>
      </c>
      <c r="F27" s="9">
        <v>54549</v>
      </c>
      <c r="G27" s="9">
        <v>77409</v>
      </c>
      <c r="H27" s="9">
        <v>77404</v>
      </c>
      <c r="I27" s="9">
        <v>23733</v>
      </c>
      <c r="J27" s="9">
        <v>23728</v>
      </c>
      <c r="K27" s="9">
        <v>44863</v>
      </c>
      <c r="L27" s="9">
        <v>44864</v>
      </c>
      <c r="M27" s="9">
        <v>68751</v>
      </c>
      <c r="N27" s="9">
        <v>68729</v>
      </c>
      <c r="O27" s="9">
        <v>21501</v>
      </c>
      <c r="P27" s="9">
        <v>21497</v>
      </c>
      <c r="Q27" s="9">
        <v>15388</v>
      </c>
      <c r="R27" s="9">
        <v>15385</v>
      </c>
      <c r="S27" s="9">
        <v>11577</v>
      </c>
      <c r="T27" s="9">
        <v>11331</v>
      </c>
      <c r="U27" s="9">
        <v>3124</v>
      </c>
      <c r="V27" s="9">
        <v>2379</v>
      </c>
      <c r="W27" s="9">
        <v>18944</v>
      </c>
      <c r="X27" s="2">
        <v>18945</v>
      </c>
      <c r="Y27" s="124">
        <v>389406</v>
      </c>
      <c r="Z27" s="2">
        <v>394268</v>
      </c>
      <c r="AA27" s="2">
        <f t="shared" si="0"/>
        <v>4862</v>
      </c>
      <c r="AB27" s="125">
        <f t="shared" si="1"/>
        <v>1.2485683322804477</v>
      </c>
      <c r="AC27" s="1"/>
    </row>
    <row r="28" spans="1:29">
      <c r="A28" s="228" t="s">
        <v>162</v>
      </c>
      <c r="B28" s="229"/>
      <c r="C28" s="9">
        <v>86290</v>
      </c>
      <c r="D28" s="9">
        <v>86268</v>
      </c>
      <c r="E28" s="9">
        <v>65508</v>
      </c>
      <c r="F28" s="9">
        <v>71719</v>
      </c>
      <c r="G28" s="9">
        <v>110241</v>
      </c>
      <c r="H28" s="9">
        <v>110237</v>
      </c>
      <c r="I28" s="9">
        <v>34889</v>
      </c>
      <c r="J28" s="9">
        <v>34885</v>
      </c>
      <c r="K28" s="9">
        <v>52797</v>
      </c>
      <c r="L28" s="9">
        <v>52800</v>
      </c>
      <c r="M28" s="9">
        <v>78288</v>
      </c>
      <c r="N28" s="9">
        <v>78266</v>
      </c>
      <c r="O28" s="9">
        <v>35892</v>
      </c>
      <c r="P28" s="9">
        <v>35902</v>
      </c>
      <c r="Q28" s="9">
        <v>26240</v>
      </c>
      <c r="R28" s="9">
        <v>26243</v>
      </c>
      <c r="S28" s="9">
        <v>29997</v>
      </c>
      <c r="T28" s="9">
        <v>29499</v>
      </c>
      <c r="U28" s="9">
        <v>8900</v>
      </c>
      <c r="V28" s="9">
        <v>6533</v>
      </c>
      <c r="W28" s="9">
        <v>25382</v>
      </c>
      <c r="X28" s="2">
        <v>25381</v>
      </c>
      <c r="Y28" s="124">
        <v>554424</v>
      </c>
      <c r="Z28" s="2">
        <v>557733</v>
      </c>
      <c r="AA28" s="2">
        <f t="shared" si="0"/>
        <v>3309</v>
      </c>
      <c r="AB28" s="125">
        <f t="shared" si="1"/>
        <v>0.59683563482100344</v>
      </c>
      <c r="AC28" s="1"/>
    </row>
    <row r="29" spans="1:29">
      <c r="A29" s="134" t="s">
        <v>163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1"/>
      <c r="M29" s="2"/>
      <c r="N29" s="2"/>
      <c r="O29" s="2"/>
      <c r="P29" s="1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125"/>
      <c r="AC29" s="1"/>
    </row>
    <row r="30" spans="1:29">
      <c r="A30" s="131" t="s">
        <v>164</v>
      </c>
      <c r="B30" s="14"/>
      <c r="C30" s="58">
        <v>8865</v>
      </c>
      <c r="D30" s="58">
        <v>8823</v>
      </c>
      <c r="E30" s="58">
        <v>5989</v>
      </c>
      <c r="F30" s="58">
        <v>5720</v>
      </c>
      <c r="G30" s="58">
        <v>35255</v>
      </c>
      <c r="H30" s="58">
        <v>35249</v>
      </c>
      <c r="I30" s="58">
        <v>12504</v>
      </c>
      <c r="J30" s="58">
        <v>12501</v>
      </c>
      <c r="K30" s="58">
        <v>8006</v>
      </c>
      <c r="L30" s="58">
        <v>8008</v>
      </c>
      <c r="M30" s="58">
        <v>9205</v>
      </c>
      <c r="N30" s="58">
        <v>9173</v>
      </c>
      <c r="O30" s="58">
        <v>11066</v>
      </c>
      <c r="P30" s="122">
        <v>11060</v>
      </c>
      <c r="Q30" s="58">
        <v>9163</v>
      </c>
      <c r="R30" s="58">
        <v>9155</v>
      </c>
      <c r="S30" s="58">
        <v>27666</v>
      </c>
      <c r="T30" s="58">
        <v>27345</v>
      </c>
      <c r="U30" s="58">
        <v>7596</v>
      </c>
      <c r="V30" s="58">
        <v>6044</v>
      </c>
      <c r="W30" s="58">
        <v>19549</v>
      </c>
      <c r="X30" s="2">
        <v>19554</v>
      </c>
      <c r="Y30" s="124">
        <v>154864</v>
      </c>
      <c r="Z30" s="2">
        <v>152632</v>
      </c>
      <c r="AA30" s="2">
        <f t="shared" si="0"/>
        <v>-2232</v>
      </c>
      <c r="AB30" s="125">
        <f t="shared" si="1"/>
        <v>-1.4412645934497366</v>
      </c>
      <c r="AC30" s="1"/>
    </row>
    <row r="31" spans="1:29">
      <c r="A31" s="132" t="s">
        <v>165</v>
      </c>
      <c r="B31" s="21"/>
      <c r="C31" s="2"/>
      <c r="D31" s="2"/>
      <c r="E31" s="2"/>
      <c r="F31" s="1"/>
      <c r="G31" s="2"/>
      <c r="H31" s="2"/>
      <c r="I31" s="2"/>
      <c r="J31" s="2"/>
      <c r="K31" s="2"/>
      <c r="L31" s="1"/>
      <c r="M31" s="2"/>
      <c r="N31" s="1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125"/>
      <c r="AC31" s="1"/>
    </row>
    <row r="32" spans="1:29">
      <c r="A32" s="133" t="s">
        <v>166</v>
      </c>
      <c r="B32" s="2"/>
      <c r="C32" s="9">
        <v>6171</v>
      </c>
      <c r="D32" s="9">
        <v>6170</v>
      </c>
      <c r="E32" s="9">
        <v>4731</v>
      </c>
      <c r="F32" s="9">
        <v>4602</v>
      </c>
      <c r="G32" s="9">
        <v>12547</v>
      </c>
      <c r="H32" s="9">
        <v>12545</v>
      </c>
      <c r="I32" s="9">
        <v>6361</v>
      </c>
      <c r="J32" s="9">
        <v>6359</v>
      </c>
      <c r="K32" s="9">
        <v>4612</v>
      </c>
      <c r="L32" s="9">
        <v>4613</v>
      </c>
      <c r="M32" s="9">
        <v>5437</v>
      </c>
      <c r="N32" s="9">
        <v>5416</v>
      </c>
      <c r="O32" s="9">
        <v>2530</v>
      </c>
      <c r="P32" s="9">
        <v>2523</v>
      </c>
      <c r="Q32" s="9">
        <v>2282</v>
      </c>
      <c r="R32" s="9">
        <v>2274</v>
      </c>
      <c r="S32" s="9">
        <v>8112</v>
      </c>
      <c r="T32" s="9">
        <v>8017</v>
      </c>
      <c r="U32" s="9">
        <v>2566</v>
      </c>
      <c r="V32" s="9">
        <v>2052</v>
      </c>
      <c r="W32" s="9">
        <v>4832</v>
      </c>
      <c r="X32" s="2">
        <v>4839</v>
      </c>
      <c r="Y32" s="124">
        <v>60181</v>
      </c>
      <c r="Z32" s="2">
        <v>59413</v>
      </c>
      <c r="AA32" s="2">
        <f t="shared" si="0"/>
        <v>-768</v>
      </c>
      <c r="AB32" s="125">
        <f t="shared" si="1"/>
        <v>-1.2761502799887008</v>
      </c>
      <c r="AC32" s="1"/>
    </row>
    <row r="33" spans="1:29">
      <c r="A33" s="228" t="s">
        <v>167</v>
      </c>
      <c r="B33" s="229"/>
      <c r="C33" s="9">
        <v>15036</v>
      </c>
      <c r="D33" s="9">
        <v>14993</v>
      </c>
      <c r="E33" s="9">
        <v>10720</v>
      </c>
      <c r="F33" s="9">
        <v>10325</v>
      </c>
      <c r="G33" s="9">
        <v>47802</v>
      </c>
      <c r="H33" s="9">
        <v>47794</v>
      </c>
      <c r="I33" s="9">
        <v>18865</v>
      </c>
      <c r="J33" s="9">
        <v>18860</v>
      </c>
      <c r="K33" s="9">
        <v>12618</v>
      </c>
      <c r="L33" s="135">
        <v>12621</v>
      </c>
      <c r="M33" s="9">
        <v>14642</v>
      </c>
      <c r="N33" s="9">
        <v>14589</v>
      </c>
      <c r="O33" s="9">
        <v>13596</v>
      </c>
      <c r="P33" s="9">
        <v>13583</v>
      </c>
      <c r="Q33" s="9">
        <v>11445</v>
      </c>
      <c r="R33" s="9">
        <v>11429</v>
      </c>
      <c r="S33" s="9">
        <v>35778</v>
      </c>
      <c r="T33" s="9">
        <v>35362</v>
      </c>
      <c r="U33" s="9">
        <v>10162</v>
      </c>
      <c r="V33" s="9">
        <v>10096</v>
      </c>
      <c r="W33" s="9">
        <v>24381</v>
      </c>
      <c r="X33" s="2">
        <v>24393</v>
      </c>
      <c r="Y33" s="124">
        <v>215045</v>
      </c>
      <c r="Z33" s="2">
        <v>214045</v>
      </c>
      <c r="AA33" s="2">
        <f t="shared" si="0"/>
        <v>-1000</v>
      </c>
      <c r="AB33" s="125">
        <f t="shared" si="1"/>
        <v>-0.46501894952219303</v>
      </c>
      <c r="AC33" s="1"/>
    </row>
    <row r="34" spans="1:29">
      <c r="A34" s="134" t="s">
        <v>168</v>
      </c>
      <c r="B34" s="122"/>
      <c r="C34" s="9">
        <v>22751</v>
      </c>
      <c r="D34" s="9">
        <v>22671</v>
      </c>
      <c r="E34" s="9">
        <v>37866</v>
      </c>
      <c r="F34" s="9">
        <v>32398</v>
      </c>
      <c r="G34" s="9">
        <v>20260</v>
      </c>
      <c r="H34" s="9">
        <v>20268</v>
      </c>
      <c r="I34" s="9">
        <v>11010</v>
      </c>
      <c r="J34" s="9">
        <v>11017</v>
      </c>
      <c r="K34" s="9">
        <v>25169</v>
      </c>
      <c r="L34" s="9">
        <v>25162</v>
      </c>
      <c r="M34" s="9">
        <v>11071</v>
      </c>
      <c r="N34" s="9">
        <v>11141</v>
      </c>
      <c r="O34" s="9">
        <v>19311</v>
      </c>
      <c r="P34" s="9">
        <v>19326</v>
      </c>
      <c r="Q34" s="9">
        <v>17778</v>
      </c>
      <c r="R34" s="9">
        <v>17788</v>
      </c>
      <c r="S34" s="9">
        <v>73241</v>
      </c>
      <c r="T34" s="9">
        <v>74657</v>
      </c>
      <c r="U34" s="9">
        <v>22406</v>
      </c>
      <c r="V34" s="9">
        <v>20793</v>
      </c>
      <c r="W34" s="9">
        <v>25462</v>
      </c>
      <c r="X34" s="2">
        <v>25462</v>
      </c>
      <c r="Y34" s="124">
        <v>286325</v>
      </c>
      <c r="Z34" s="2">
        <v>286983</v>
      </c>
      <c r="AA34" s="2">
        <f t="shared" si="0"/>
        <v>658</v>
      </c>
      <c r="AB34" s="125">
        <f t="shared" si="1"/>
        <v>0.22980878372478827</v>
      </c>
      <c r="AC34" s="1"/>
    </row>
    <row r="35" spans="1:29">
      <c r="A35" s="136" t="s">
        <v>169</v>
      </c>
      <c r="B35" s="57"/>
      <c r="C35" s="9">
        <v>2983</v>
      </c>
      <c r="D35" s="9">
        <v>3004</v>
      </c>
      <c r="E35" s="9">
        <v>11127</v>
      </c>
      <c r="F35" s="9">
        <v>10145</v>
      </c>
      <c r="G35" s="9">
        <v>4724</v>
      </c>
      <c r="H35" s="9">
        <v>4727</v>
      </c>
      <c r="I35" s="9">
        <v>2122</v>
      </c>
      <c r="J35" s="9">
        <v>2125</v>
      </c>
      <c r="K35" s="9">
        <v>388</v>
      </c>
      <c r="L35" s="9">
        <v>390</v>
      </c>
      <c r="M35" s="9">
        <v>48</v>
      </c>
      <c r="N35" s="9">
        <v>55</v>
      </c>
      <c r="O35" s="9">
        <v>2677</v>
      </c>
      <c r="P35" s="9">
        <v>5552</v>
      </c>
      <c r="Q35" s="9">
        <v>2576</v>
      </c>
      <c r="R35" s="9">
        <v>2579</v>
      </c>
      <c r="S35" s="9">
        <v>18668</v>
      </c>
      <c r="T35" s="9">
        <v>18572</v>
      </c>
      <c r="U35" s="9">
        <v>6699</v>
      </c>
      <c r="V35" s="9">
        <v>6697</v>
      </c>
      <c r="W35" s="9">
        <v>5264</v>
      </c>
      <c r="X35" s="2">
        <v>5253</v>
      </c>
      <c r="Y35" s="124">
        <v>57276</v>
      </c>
      <c r="Z35" s="2">
        <v>59099</v>
      </c>
      <c r="AA35" s="2">
        <f t="shared" si="0"/>
        <v>1823</v>
      </c>
      <c r="AB35" s="125">
        <f t="shared" si="1"/>
        <v>3.182833996787485</v>
      </c>
      <c r="AC35" s="1"/>
    </row>
    <row r="36" spans="1:29">
      <c r="A36" s="134" t="s">
        <v>170</v>
      </c>
      <c r="B36" s="122"/>
      <c r="C36" s="58">
        <v>25734</v>
      </c>
      <c r="D36" s="58">
        <v>25675</v>
      </c>
      <c r="E36" s="58">
        <v>48993</v>
      </c>
      <c r="F36" s="58">
        <v>42543</v>
      </c>
      <c r="G36" s="58">
        <v>24984</v>
      </c>
      <c r="H36" s="58">
        <v>24995</v>
      </c>
      <c r="I36" s="58">
        <v>13132</v>
      </c>
      <c r="J36" s="58">
        <v>13142</v>
      </c>
      <c r="K36" s="58">
        <v>25557</v>
      </c>
      <c r="L36" s="58">
        <v>25552</v>
      </c>
      <c r="M36" s="58">
        <v>11119</v>
      </c>
      <c r="N36" s="58">
        <v>11196</v>
      </c>
      <c r="O36" s="58">
        <v>21988</v>
      </c>
      <c r="P36" s="58">
        <v>24878</v>
      </c>
      <c r="Q36" s="58">
        <v>20354</v>
      </c>
      <c r="R36" s="58">
        <v>20367</v>
      </c>
      <c r="S36" s="58">
        <v>91909</v>
      </c>
      <c r="T36" s="58">
        <v>93229</v>
      </c>
      <c r="U36" s="58">
        <v>29105</v>
      </c>
      <c r="V36" s="58">
        <v>33790</v>
      </c>
      <c r="W36" s="58">
        <v>30726</v>
      </c>
      <c r="X36" s="122">
        <v>30715</v>
      </c>
      <c r="Y36" s="137">
        <v>343601</v>
      </c>
      <c r="Z36" s="122">
        <v>346082</v>
      </c>
      <c r="AA36" s="2">
        <f t="shared" si="0"/>
        <v>2481</v>
      </c>
      <c r="AB36" s="125">
        <f t="shared" si="1"/>
        <v>0.72205843405577985</v>
      </c>
      <c r="AC36" s="1"/>
    </row>
    <row r="37" spans="1:29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</row>
    <row r="38" spans="1:29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</row>
    <row r="39" spans="1:29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</row>
    <row r="40" spans="1:29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</row>
    <row r="41" spans="1:29">
      <c r="A41" s="138"/>
      <c r="B41" s="138"/>
      <c r="C41" s="138"/>
      <c r="D41" s="138"/>
      <c r="E41" s="138"/>
      <c r="F41" s="138"/>
      <c r="G41" s="138"/>
      <c r="H41" s="138"/>
      <c r="I41" s="138"/>
      <c r="J41" s="138"/>
      <c r="K41" s="138" t="s">
        <v>122</v>
      </c>
      <c r="L41" s="138"/>
      <c r="M41" s="138"/>
      <c r="N41" s="138"/>
      <c r="O41" s="138"/>
      <c r="P41" s="138"/>
      <c r="Q41" s="138"/>
      <c r="R41" s="138"/>
      <c r="S41" s="138"/>
      <c r="T41" s="138"/>
      <c r="U41" s="138"/>
      <c r="V41" s="138"/>
      <c r="W41" s="138"/>
      <c r="X41" s="1"/>
      <c r="Y41" s="1"/>
      <c r="Z41" s="1"/>
      <c r="AA41" s="1"/>
      <c r="AB41" s="1"/>
      <c r="AC41" s="1"/>
    </row>
    <row r="42" spans="1:29">
      <c r="A42" s="230"/>
      <c r="B42" s="230"/>
      <c r="C42" s="230"/>
      <c r="D42" s="138"/>
      <c r="E42" s="138"/>
      <c r="F42" s="138"/>
      <c r="G42" s="138"/>
      <c r="H42" s="138"/>
      <c r="I42" s="138"/>
      <c r="J42" s="138"/>
      <c r="K42" s="138" t="s">
        <v>124</v>
      </c>
      <c r="L42" s="138"/>
      <c r="M42" s="138"/>
      <c r="N42" s="138"/>
      <c r="O42" s="138"/>
      <c r="P42" s="138"/>
      <c r="Q42" s="138"/>
      <c r="R42" s="138"/>
      <c r="S42" s="138" t="s">
        <v>58</v>
      </c>
      <c r="T42" s="138"/>
      <c r="U42" s="138"/>
      <c r="V42" s="138"/>
      <c r="W42" s="138"/>
      <c r="X42" s="1"/>
      <c r="Y42" s="1"/>
      <c r="Z42" s="1"/>
      <c r="AA42" s="1"/>
      <c r="AB42" s="1"/>
      <c r="AC42" s="1"/>
    </row>
    <row r="43" spans="1:29">
      <c r="A43" s="230"/>
      <c r="B43" s="230"/>
      <c r="C43" s="230"/>
      <c r="D43" s="138"/>
      <c r="E43" s="138"/>
      <c r="F43" s="138"/>
      <c r="G43" s="138"/>
      <c r="H43" s="138"/>
      <c r="I43" s="138"/>
      <c r="J43" s="138"/>
      <c r="K43" s="138" t="s">
        <v>65</v>
      </c>
      <c r="L43" s="138"/>
      <c r="M43" s="138"/>
      <c r="N43" s="138"/>
      <c r="O43" s="138"/>
      <c r="P43" s="138"/>
      <c r="Q43" s="138"/>
      <c r="R43" s="138"/>
      <c r="S43" s="138" t="s">
        <v>171</v>
      </c>
      <c r="T43" s="138"/>
      <c r="U43" s="138"/>
      <c r="V43" s="138"/>
      <c r="W43" s="138"/>
      <c r="X43" s="1"/>
      <c r="Y43" s="1"/>
      <c r="Z43" s="1"/>
      <c r="AA43" s="1"/>
      <c r="AB43" s="1"/>
      <c r="AC43" s="1"/>
    </row>
    <row r="44" spans="1:29">
      <c r="A44" s="1"/>
      <c r="B44" s="1"/>
      <c r="C44" s="1"/>
      <c r="D44" s="1"/>
      <c r="E44" s="1"/>
      <c r="F44" s="138"/>
      <c r="G44" s="1"/>
      <c r="H44" s="1"/>
      <c r="I44" s="1"/>
      <c r="J44" s="1"/>
      <c r="K44" s="138" t="s">
        <v>172</v>
      </c>
      <c r="L44" s="1"/>
      <c r="M44" s="1"/>
      <c r="N44" s="1"/>
      <c r="O44" s="1"/>
      <c r="P44" s="1"/>
      <c r="Q44" s="138"/>
      <c r="R44" s="138"/>
      <c r="S44" s="138" t="s">
        <v>66</v>
      </c>
      <c r="T44" s="138"/>
      <c r="U44" s="138"/>
      <c r="V44" s="1"/>
      <c r="W44" s="1"/>
      <c r="X44" s="1"/>
      <c r="Y44" s="1"/>
      <c r="Z44" s="1"/>
      <c r="AA44" s="1"/>
      <c r="AB44" s="1"/>
      <c r="AC44" s="1"/>
    </row>
    <row r="45" spans="1:29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</row>
  </sheetData>
  <mergeCells count="18">
    <mergeCell ref="A43:C43"/>
    <mergeCell ref="M5:N6"/>
    <mergeCell ref="O5:P6"/>
    <mergeCell ref="Q5:R6"/>
    <mergeCell ref="S5:T6"/>
    <mergeCell ref="A5:B9"/>
    <mergeCell ref="C5:D6"/>
    <mergeCell ref="E5:F6"/>
    <mergeCell ref="G5:H6"/>
    <mergeCell ref="I5:J6"/>
    <mergeCell ref="K5:L6"/>
    <mergeCell ref="Y5:Z6"/>
    <mergeCell ref="A21:B21"/>
    <mergeCell ref="A28:B28"/>
    <mergeCell ref="A33:B33"/>
    <mergeCell ref="A42:C42"/>
    <mergeCell ref="U5:V6"/>
    <mergeCell ref="W5:X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D27"/>
  <sheetViews>
    <sheetView workbookViewId="0">
      <selection activeCell="K23" sqref="K23"/>
    </sheetView>
  </sheetViews>
  <sheetFormatPr defaultRowHeight="15"/>
  <sheetData>
    <row r="1" spans="1:30">
      <c r="A1" s="108" t="s">
        <v>173</v>
      </c>
      <c r="B1" s="108"/>
      <c r="C1" s="108"/>
      <c r="D1" s="108"/>
      <c r="E1" s="108"/>
      <c r="F1" s="108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</row>
    <row r="2" spans="1:30">
      <c r="A2" s="108" t="s">
        <v>174</v>
      </c>
      <c r="B2" s="108"/>
      <c r="C2" s="108"/>
      <c r="D2" s="108"/>
      <c r="E2" s="108"/>
      <c r="F2" s="108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</row>
    <row r="3" spans="1:30">
      <c r="A3" s="108" t="s">
        <v>175</v>
      </c>
      <c r="B3" s="108"/>
      <c r="C3" s="108"/>
      <c r="D3" s="108"/>
      <c r="E3" s="108"/>
      <c r="F3" s="108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</row>
    <row r="4" spans="1:30" ht="15.75" thickBot="1">
      <c r="A4" s="140" t="s">
        <v>176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</row>
    <row r="5" spans="1:30" ht="21">
      <c r="A5" s="250" t="s">
        <v>177</v>
      </c>
      <c r="B5" s="251"/>
      <c r="C5" s="241"/>
      <c r="D5" s="256" t="s">
        <v>178</v>
      </c>
      <c r="E5" s="257"/>
      <c r="F5" s="260" t="s">
        <v>10</v>
      </c>
      <c r="G5" s="261"/>
      <c r="H5" s="247" t="s">
        <v>11</v>
      </c>
      <c r="I5" s="248"/>
      <c r="J5" s="247" t="s">
        <v>179</v>
      </c>
      <c r="K5" s="248"/>
      <c r="L5" s="247" t="s">
        <v>14</v>
      </c>
      <c r="M5" s="248"/>
      <c r="N5" s="247" t="s">
        <v>13</v>
      </c>
      <c r="O5" s="248"/>
      <c r="P5" s="247" t="s">
        <v>15</v>
      </c>
      <c r="Q5" s="248"/>
      <c r="R5" s="247" t="s">
        <v>16</v>
      </c>
      <c r="S5" s="248"/>
      <c r="T5" s="247" t="s">
        <v>17</v>
      </c>
      <c r="U5" s="248"/>
      <c r="V5" s="247" t="s">
        <v>180</v>
      </c>
      <c r="W5" s="249"/>
      <c r="X5" s="260" t="s">
        <v>19</v>
      </c>
      <c r="Y5" s="261"/>
      <c r="Z5" s="250" t="s">
        <v>20</v>
      </c>
      <c r="AA5" s="251"/>
      <c r="AB5" s="141" t="s">
        <v>21</v>
      </c>
      <c r="AC5" s="141" t="s">
        <v>181</v>
      </c>
      <c r="AD5" s="241" t="s">
        <v>77</v>
      </c>
    </row>
    <row r="6" spans="1:30" ht="21.75" thickBot="1">
      <c r="A6" s="252"/>
      <c r="B6" s="253"/>
      <c r="C6" s="243"/>
      <c r="D6" s="258"/>
      <c r="E6" s="259"/>
      <c r="F6" s="262"/>
      <c r="G6" s="263"/>
      <c r="H6" s="244"/>
      <c r="I6" s="245"/>
      <c r="J6" s="244" t="s">
        <v>182</v>
      </c>
      <c r="K6" s="245"/>
      <c r="L6" s="244"/>
      <c r="M6" s="245"/>
      <c r="N6" s="244"/>
      <c r="O6" s="245"/>
      <c r="P6" s="244"/>
      <c r="Q6" s="245"/>
      <c r="R6" s="244"/>
      <c r="S6" s="245"/>
      <c r="T6" s="244"/>
      <c r="U6" s="245"/>
      <c r="V6" s="244" t="s">
        <v>183</v>
      </c>
      <c r="W6" s="246"/>
      <c r="X6" s="262"/>
      <c r="Y6" s="263"/>
      <c r="Z6" s="254"/>
      <c r="AA6" s="255"/>
      <c r="AB6" s="142" t="s">
        <v>184</v>
      </c>
      <c r="AC6" s="142" t="s">
        <v>185</v>
      </c>
      <c r="AD6" s="242"/>
    </row>
    <row r="7" spans="1:30" ht="21.75" thickBot="1">
      <c r="A7" s="252"/>
      <c r="B7" s="253"/>
      <c r="C7" s="143"/>
      <c r="D7" s="144" t="s">
        <v>186</v>
      </c>
      <c r="E7" s="143"/>
      <c r="F7" s="144" t="s">
        <v>186</v>
      </c>
      <c r="G7" s="143"/>
      <c r="H7" s="144" t="s">
        <v>186</v>
      </c>
      <c r="I7" s="143"/>
      <c r="J7" s="144" t="s">
        <v>186</v>
      </c>
      <c r="K7" s="143"/>
      <c r="L7" s="144" t="s">
        <v>186</v>
      </c>
      <c r="M7" s="143"/>
      <c r="N7" s="144" t="s">
        <v>186</v>
      </c>
      <c r="O7" s="143"/>
      <c r="P7" s="144" t="s">
        <v>186</v>
      </c>
      <c r="Q7" s="143"/>
      <c r="R7" s="144" t="s">
        <v>186</v>
      </c>
      <c r="S7" s="143"/>
      <c r="T7" s="144" t="s">
        <v>186</v>
      </c>
      <c r="U7" s="143"/>
      <c r="V7" s="144" t="s">
        <v>186</v>
      </c>
      <c r="W7" s="143"/>
      <c r="X7" s="144" t="s">
        <v>186</v>
      </c>
      <c r="Y7" s="143"/>
      <c r="Z7" s="144" t="s">
        <v>186</v>
      </c>
      <c r="AA7" s="143"/>
      <c r="AB7" s="142" t="s">
        <v>187</v>
      </c>
      <c r="AC7" s="145"/>
      <c r="AD7" s="242"/>
    </row>
    <row r="8" spans="1:30" ht="15.75" thickBot="1">
      <c r="A8" s="254"/>
      <c r="B8" s="255"/>
      <c r="C8" s="143"/>
      <c r="D8" s="144" t="s">
        <v>188</v>
      </c>
      <c r="E8" s="143" t="s">
        <v>27</v>
      </c>
      <c r="F8" s="144" t="s">
        <v>188</v>
      </c>
      <c r="G8" s="143" t="s">
        <v>27</v>
      </c>
      <c r="H8" s="144" t="s">
        <v>188</v>
      </c>
      <c r="I8" s="143" t="s">
        <v>27</v>
      </c>
      <c r="J8" s="144" t="s">
        <v>188</v>
      </c>
      <c r="K8" s="143" t="s">
        <v>27</v>
      </c>
      <c r="L8" s="144" t="s">
        <v>188</v>
      </c>
      <c r="M8" s="143" t="s">
        <v>27</v>
      </c>
      <c r="N8" s="144" t="s">
        <v>188</v>
      </c>
      <c r="O8" s="143" t="s">
        <v>27</v>
      </c>
      <c r="P8" s="144" t="s">
        <v>188</v>
      </c>
      <c r="Q8" s="143" t="s">
        <v>27</v>
      </c>
      <c r="R8" s="144" t="s">
        <v>188</v>
      </c>
      <c r="S8" s="143" t="s">
        <v>27</v>
      </c>
      <c r="T8" s="144" t="s">
        <v>188</v>
      </c>
      <c r="U8" s="143" t="s">
        <v>27</v>
      </c>
      <c r="V8" s="144" t="s">
        <v>188</v>
      </c>
      <c r="W8" s="143" t="s">
        <v>27</v>
      </c>
      <c r="X8" s="144" t="s">
        <v>188</v>
      </c>
      <c r="Y8" s="143" t="s">
        <v>27</v>
      </c>
      <c r="Z8" s="144" t="s">
        <v>188</v>
      </c>
      <c r="AA8" s="143" t="s">
        <v>27</v>
      </c>
      <c r="AB8" s="146"/>
      <c r="AC8" s="146"/>
      <c r="AD8" s="243"/>
    </row>
    <row r="9" spans="1:30" ht="15.75" thickBot="1">
      <c r="A9" s="241" t="s">
        <v>189</v>
      </c>
      <c r="B9" s="147">
        <v>1</v>
      </c>
      <c r="C9" s="143">
        <v>2</v>
      </c>
      <c r="D9" s="148"/>
      <c r="E9" s="148">
        <v>4</v>
      </c>
      <c r="F9" s="148">
        <v>5</v>
      </c>
      <c r="G9" s="148">
        <v>6</v>
      </c>
      <c r="H9" s="148">
        <v>7</v>
      </c>
      <c r="I9" s="148">
        <v>8</v>
      </c>
      <c r="J9" s="148">
        <v>9</v>
      </c>
      <c r="K9" s="148">
        <v>10</v>
      </c>
      <c r="L9" s="148">
        <v>11</v>
      </c>
      <c r="M9" s="148">
        <v>12</v>
      </c>
      <c r="N9" s="148">
        <v>13</v>
      </c>
      <c r="O9" s="148">
        <v>14</v>
      </c>
      <c r="P9" s="148">
        <v>15</v>
      </c>
      <c r="Q9" s="148">
        <v>16</v>
      </c>
      <c r="R9" s="148">
        <v>17</v>
      </c>
      <c r="S9" s="148">
        <v>18</v>
      </c>
      <c r="T9" s="148">
        <v>19</v>
      </c>
      <c r="U9" s="148">
        <v>20</v>
      </c>
      <c r="V9" s="148">
        <v>21</v>
      </c>
      <c r="W9" s="148">
        <v>22</v>
      </c>
      <c r="X9" s="148">
        <v>23</v>
      </c>
      <c r="Y9" s="148">
        <v>24</v>
      </c>
      <c r="Z9" s="148">
        <v>25</v>
      </c>
      <c r="AA9" s="148">
        <v>26</v>
      </c>
      <c r="AB9" s="148">
        <v>27</v>
      </c>
      <c r="AC9" s="148">
        <v>28</v>
      </c>
      <c r="AD9" s="148">
        <v>29</v>
      </c>
    </row>
    <row r="10" spans="1:30" ht="15.75" thickBot="1">
      <c r="A10" s="243"/>
      <c r="B10" s="143"/>
      <c r="C10" s="143"/>
      <c r="D10" s="143"/>
      <c r="E10" s="143"/>
      <c r="F10" s="143"/>
      <c r="G10" s="143"/>
      <c r="H10" s="143"/>
      <c r="I10" s="143"/>
      <c r="J10" s="143"/>
      <c r="K10" s="143"/>
      <c r="L10" s="143"/>
      <c r="M10" s="143"/>
      <c r="N10" s="143"/>
      <c r="O10" s="143"/>
      <c r="P10" s="143"/>
      <c r="Q10" s="143"/>
      <c r="R10" s="143"/>
      <c r="S10" s="143"/>
      <c r="T10" s="143"/>
      <c r="U10" s="143"/>
      <c r="V10" s="143"/>
      <c r="W10" s="143"/>
      <c r="X10" s="143"/>
      <c r="Y10" s="143"/>
      <c r="Z10" s="143"/>
      <c r="AA10" s="143"/>
      <c r="AB10" s="143"/>
      <c r="AC10" s="143"/>
      <c r="AD10" s="143"/>
    </row>
    <row r="11" spans="1:30" ht="15.75" thickBot="1">
      <c r="A11" s="149">
        <v>1</v>
      </c>
      <c r="B11" s="143" t="s">
        <v>190</v>
      </c>
      <c r="C11" s="143"/>
      <c r="D11" s="143"/>
      <c r="E11" s="143"/>
      <c r="F11" s="143"/>
      <c r="G11" s="143"/>
      <c r="H11" s="143"/>
      <c r="I11" s="143"/>
      <c r="J11" s="143"/>
      <c r="K11" s="143"/>
      <c r="L11" s="143"/>
      <c r="M11" s="143"/>
      <c r="N11" s="143"/>
      <c r="O11" s="143"/>
      <c r="P11" s="143"/>
      <c r="Q11" s="143"/>
      <c r="R11" s="143"/>
      <c r="S11" s="143"/>
      <c r="T11" s="143"/>
      <c r="U11" s="143"/>
      <c r="V11" s="143"/>
      <c r="W11" s="143"/>
      <c r="X11" s="143"/>
      <c r="Y11" s="143"/>
      <c r="Z11" s="143"/>
      <c r="AA11" s="143"/>
      <c r="AB11" s="143"/>
      <c r="AC11" s="143"/>
      <c r="AD11" s="143"/>
    </row>
    <row r="12" spans="1:30" ht="15.75" thickBot="1">
      <c r="A12" s="241"/>
      <c r="B12" s="142"/>
      <c r="C12" s="143" t="s">
        <v>32</v>
      </c>
      <c r="D12" s="150">
        <v>9633</v>
      </c>
      <c r="E12" s="150">
        <v>9667</v>
      </c>
      <c r="F12" s="150">
        <v>5853</v>
      </c>
      <c r="G12" s="150">
        <v>5875</v>
      </c>
      <c r="H12" s="150">
        <v>6036</v>
      </c>
      <c r="I12" s="150">
        <v>6051</v>
      </c>
      <c r="J12" s="150">
        <v>1826</v>
      </c>
      <c r="K12" s="150">
        <v>1834</v>
      </c>
      <c r="L12" s="150">
        <v>4398</v>
      </c>
      <c r="M12" s="150">
        <v>4409</v>
      </c>
      <c r="N12" s="150">
        <v>8097</v>
      </c>
      <c r="O12" s="150">
        <v>8114</v>
      </c>
      <c r="P12" s="150">
        <v>9043</v>
      </c>
      <c r="Q12" s="150">
        <v>9165</v>
      </c>
      <c r="R12" s="150">
        <v>8773</v>
      </c>
      <c r="S12" s="150">
        <v>8889</v>
      </c>
      <c r="T12" s="150">
        <v>30529</v>
      </c>
      <c r="U12" s="150">
        <v>30809</v>
      </c>
      <c r="V12" s="150">
        <v>17727</v>
      </c>
      <c r="W12" s="150">
        <v>17771</v>
      </c>
      <c r="X12" s="150">
        <v>8540</v>
      </c>
      <c r="Y12" s="150">
        <v>8594</v>
      </c>
      <c r="Z12" s="150">
        <v>110455</v>
      </c>
      <c r="AA12" s="150">
        <v>111178</v>
      </c>
      <c r="AB12" s="150" t="s">
        <v>191</v>
      </c>
      <c r="AC12" s="150"/>
      <c r="AD12" s="143"/>
    </row>
    <row r="13" spans="1:30" ht="21.75" thickBot="1">
      <c r="A13" s="242"/>
      <c r="B13" s="142" t="s">
        <v>192</v>
      </c>
      <c r="C13" s="143" t="s">
        <v>34</v>
      </c>
      <c r="D13" s="150">
        <v>32300</v>
      </c>
      <c r="E13" s="150">
        <v>32471</v>
      </c>
      <c r="F13" s="150">
        <v>13761</v>
      </c>
      <c r="G13" s="150">
        <v>13775</v>
      </c>
      <c r="H13" s="150">
        <v>11139</v>
      </c>
      <c r="I13" s="150">
        <v>1196</v>
      </c>
      <c r="J13" s="150">
        <v>3431</v>
      </c>
      <c r="K13" s="150">
        <v>3449</v>
      </c>
      <c r="L13" s="150">
        <v>9185</v>
      </c>
      <c r="M13" s="150">
        <v>9230</v>
      </c>
      <c r="N13" s="150">
        <v>17606</v>
      </c>
      <c r="O13" s="150">
        <v>17693</v>
      </c>
      <c r="P13" s="150">
        <v>20760</v>
      </c>
      <c r="Q13" s="150">
        <v>21141</v>
      </c>
      <c r="R13" s="150">
        <v>20433</v>
      </c>
      <c r="S13" s="150">
        <v>20734</v>
      </c>
      <c r="T13" s="150">
        <v>96499</v>
      </c>
      <c r="U13" s="150">
        <v>98375</v>
      </c>
      <c r="V13" s="150">
        <v>56863</v>
      </c>
      <c r="W13" s="150">
        <v>57183</v>
      </c>
      <c r="X13" s="150">
        <v>19099</v>
      </c>
      <c r="Y13" s="150">
        <v>19263</v>
      </c>
      <c r="Z13" s="150">
        <v>301076</v>
      </c>
      <c r="AA13" s="150">
        <v>304516</v>
      </c>
      <c r="AB13" s="150"/>
      <c r="AC13" s="150"/>
      <c r="AD13" s="143"/>
    </row>
    <row r="14" spans="1:30" ht="15.75" thickBot="1">
      <c r="A14" s="243"/>
      <c r="B14" s="146"/>
      <c r="C14" s="143" t="s">
        <v>35</v>
      </c>
      <c r="D14" s="150">
        <v>3353</v>
      </c>
      <c r="E14" s="150">
        <v>3359</v>
      </c>
      <c r="F14" s="150">
        <v>2351</v>
      </c>
      <c r="G14" s="150">
        <v>2345</v>
      </c>
      <c r="H14" s="150">
        <v>1845</v>
      </c>
      <c r="I14" s="150">
        <v>1850</v>
      </c>
      <c r="J14" s="150">
        <v>1879</v>
      </c>
      <c r="K14" s="150">
        <v>1881</v>
      </c>
      <c r="L14" s="150">
        <v>2088</v>
      </c>
      <c r="M14" s="150">
        <v>2093</v>
      </c>
      <c r="N14" s="150">
        <v>2174</v>
      </c>
      <c r="O14" s="150">
        <v>2181</v>
      </c>
      <c r="P14" s="150">
        <v>2296</v>
      </c>
      <c r="Q14" s="150">
        <v>2307</v>
      </c>
      <c r="R14" s="150">
        <v>2329</v>
      </c>
      <c r="S14" s="150">
        <v>2333</v>
      </c>
      <c r="T14" s="150">
        <v>3161</v>
      </c>
      <c r="U14" s="150">
        <v>3193</v>
      </c>
      <c r="V14" s="150">
        <v>3208</v>
      </c>
      <c r="W14" s="150">
        <v>3218</v>
      </c>
      <c r="X14" s="150">
        <v>2236</v>
      </c>
      <c r="Y14" s="150">
        <v>2241</v>
      </c>
      <c r="Z14" s="150">
        <v>2726</v>
      </c>
      <c r="AA14" s="150">
        <v>2739</v>
      </c>
      <c r="AB14" s="150"/>
      <c r="AC14" s="150"/>
      <c r="AD14" s="143"/>
    </row>
    <row r="15" spans="1:30" ht="15.75" thickBot="1">
      <c r="A15" s="241"/>
      <c r="B15" s="142"/>
      <c r="C15" s="143" t="s">
        <v>32</v>
      </c>
      <c r="D15" s="150">
        <v>11322</v>
      </c>
      <c r="E15" s="150">
        <v>11368</v>
      </c>
      <c r="F15" s="150">
        <v>8866</v>
      </c>
      <c r="G15" s="150">
        <v>8916</v>
      </c>
      <c r="H15" s="150">
        <v>9462</v>
      </c>
      <c r="I15" s="150">
        <v>9490</v>
      </c>
      <c r="J15" s="150">
        <v>3238</v>
      </c>
      <c r="K15" s="150">
        <v>3250</v>
      </c>
      <c r="L15" s="150">
        <v>4789</v>
      </c>
      <c r="M15" s="150">
        <v>4804</v>
      </c>
      <c r="N15" s="150">
        <v>11297</v>
      </c>
      <c r="O15" s="150">
        <v>11327</v>
      </c>
      <c r="P15" s="150">
        <v>11005</v>
      </c>
      <c r="Q15" s="150">
        <v>21179</v>
      </c>
      <c r="R15" s="150">
        <v>9910</v>
      </c>
      <c r="S15" s="150">
        <v>10035</v>
      </c>
      <c r="T15" s="150">
        <v>38481</v>
      </c>
      <c r="U15" s="150">
        <v>38826</v>
      </c>
      <c r="V15" s="150">
        <v>21162</v>
      </c>
      <c r="W15" s="150">
        <v>21230</v>
      </c>
      <c r="X15" s="150">
        <v>10460</v>
      </c>
      <c r="Y15" s="150">
        <v>10529</v>
      </c>
      <c r="Z15" s="150">
        <v>139992</v>
      </c>
      <c r="AA15" s="150">
        <v>140954</v>
      </c>
      <c r="AB15" s="150"/>
      <c r="AC15" s="150"/>
      <c r="AD15" s="143"/>
    </row>
    <row r="16" spans="1:30" ht="15.75" thickBot="1">
      <c r="A16" s="242"/>
      <c r="B16" s="142" t="s">
        <v>193</v>
      </c>
      <c r="C16" s="143" t="s">
        <v>34</v>
      </c>
      <c r="D16" s="150">
        <v>37505</v>
      </c>
      <c r="E16" s="150">
        <v>37731</v>
      </c>
      <c r="F16" s="150">
        <v>23314</v>
      </c>
      <c r="G16" s="150">
        <v>23400</v>
      </c>
      <c r="H16" s="150">
        <v>17572</v>
      </c>
      <c r="I16" s="150">
        <v>17699</v>
      </c>
      <c r="J16" s="150">
        <v>5788</v>
      </c>
      <c r="K16" s="150">
        <v>5822</v>
      </c>
      <c r="L16" s="150">
        <v>10014</v>
      </c>
      <c r="M16" s="150">
        <v>10068</v>
      </c>
      <c r="N16" s="150">
        <v>23366</v>
      </c>
      <c r="O16" s="150">
        <v>23501</v>
      </c>
      <c r="P16" s="150">
        <v>23529</v>
      </c>
      <c r="Q16" s="150">
        <v>23944</v>
      </c>
      <c r="R16" s="150">
        <v>21899</v>
      </c>
      <c r="S16" s="150">
        <v>22214</v>
      </c>
      <c r="T16" s="150">
        <v>109656</v>
      </c>
      <c r="U16" s="150">
        <v>111644</v>
      </c>
      <c r="V16" s="150">
        <v>62953</v>
      </c>
      <c r="W16" s="150">
        <v>63315</v>
      </c>
      <c r="X16" s="150">
        <v>22074</v>
      </c>
      <c r="Y16" s="150">
        <v>22263</v>
      </c>
      <c r="Z16" s="150">
        <v>357670</v>
      </c>
      <c r="AA16" s="150">
        <v>361604</v>
      </c>
      <c r="AB16" s="150"/>
      <c r="AC16" s="150"/>
      <c r="AD16" s="143"/>
    </row>
    <row r="17" spans="1:30" ht="21.75" thickBot="1">
      <c r="A17" s="243"/>
      <c r="B17" s="143" t="s">
        <v>194</v>
      </c>
      <c r="C17" s="143" t="s">
        <v>35</v>
      </c>
      <c r="D17" s="150">
        <v>3313</v>
      </c>
      <c r="E17" s="150">
        <v>3319</v>
      </c>
      <c r="F17" s="150">
        <v>2630</v>
      </c>
      <c r="G17" s="150">
        <v>2624</v>
      </c>
      <c r="H17" s="150">
        <v>1857</v>
      </c>
      <c r="I17" s="150">
        <v>1865</v>
      </c>
      <c r="J17" s="150">
        <v>1778</v>
      </c>
      <c r="K17" s="150">
        <v>1791</v>
      </c>
      <c r="L17" s="150">
        <v>2019</v>
      </c>
      <c r="M17" s="150">
        <v>2096</v>
      </c>
      <c r="N17" s="150">
        <v>2068</v>
      </c>
      <c r="O17" s="150">
        <v>2075</v>
      </c>
      <c r="P17" s="150">
        <v>2138</v>
      </c>
      <c r="Q17" s="150">
        <v>2142</v>
      </c>
      <c r="R17" s="150">
        <v>2210</v>
      </c>
      <c r="S17" s="150">
        <v>2214</v>
      </c>
      <c r="T17" s="150">
        <v>2850</v>
      </c>
      <c r="U17" s="150">
        <v>2875</v>
      </c>
      <c r="V17" s="150">
        <v>2975</v>
      </c>
      <c r="W17" s="150">
        <v>2982</v>
      </c>
      <c r="X17" s="150">
        <v>2110</v>
      </c>
      <c r="Y17" s="150">
        <v>2114</v>
      </c>
      <c r="Z17" s="150">
        <v>2555</v>
      </c>
      <c r="AA17" s="150">
        <v>2565</v>
      </c>
      <c r="AB17" s="150"/>
      <c r="AC17" s="150"/>
      <c r="AD17" s="143"/>
    </row>
    <row r="18" spans="1:30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</row>
    <row r="19" spans="1:30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</row>
    <row r="20" spans="1:30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</row>
    <row r="21" spans="1:30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</row>
    <row r="22" spans="1:30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</row>
    <row r="23" spans="1:30">
      <c r="A23" s="1"/>
      <c r="B23" s="1"/>
      <c r="C23" s="151" t="s">
        <v>56</v>
      </c>
      <c r="D23" s="1"/>
      <c r="E23" s="1"/>
      <c r="F23" s="139"/>
      <c r="G23" s="139"/>
      <c r="H23" s="139" t="s">
        <v>122</v>
      </c>
      <c r="I23" s="139"/>
      <c r="J23" s="139"/>
      <c r="K23" s="139"/>
      <c r="L23" s="139"/>
      <c r="M23" s="139"/>
      <c r="N23" s="139"/>
      <c r="O23" s="139" t="s">
        <v>58</v>
      </c>
      <c r="P23" s="139"/>
      <c r="Q23" s="1"/>
      <c r="R23" s="1"/>
      <c r="S23" s="139"/>
      <c r="T23" s="139"/>
      <c r="U23" s="139" t="s">
        <v>58</v>
      </c>
      <c r="V23" s="139"/>
      <c r="W23" s="139"/>
      <c r="X23" s="1"/>
      <c r="Y23" s="1"/>
      <c r="Z23" s="139"/>
      <c r="AA23" s="139" t="s">
        <v>58</v>
      </c>
      <c r="AB23" s="1"/>
      <c r="AC23" s="1"/>
      <c r="AD23" s="1"/>
    </row>
    <row r="24" spans="1:30">
      <c r="A24" s="139"/>
      <c r="B24" s="139"/>
      <c r="C24" s="139" t="s">
        <v>195</v>
      </c>
      <c r="D24" s="139"/>
      <c r="E24" s="139"/>
      <c r="F24" s="139"/>
      <c r="G24" s="139"/>
      <c r="H24" s="139" t="s">
        <v>124</v>
      </c>
      <c r="I24" s="139"/>
      <c r="J24" s="139"/>
      <c r="K24" s="139"/>
      <c r="L24" s="139"/>
      <c r="M24" s="139"/>
      <c r="N24" s="139"/>
      <c r="O24" s="139" t="s">
        <v>125</v>
      </c>
      <c r="P24" s="139"/>
      <c r="Q24" s="1"/>
      <c r="R24" s="1"/>
      <c r="S24" s="139"/>
      <c r="T24" s="139"/>
      <c r="U24" s="139" t="s">
        <v>126</v>
      </c>
      <c r="V24" s="139"/>
      <c r="W24" s="139"/>
      <c r="X24" s="230" t="s">
        <v>196</v>
      </c>
      <c r="Y24" s="230"/>
      <c r="Z24" s="230"/>
      <c r="AA24" s="230"/>
      <c r="AB24" s="230"/>
      <c r="AC24" s="1"/>
      <c r="AD24" s="1"/>
    </row>
    <row r="25" spans="1:30">
      <c r="A25" s="139"/>
      <c r="B25" s="139"/>
      <c r="C25" s="139" t="s">
        <v>197</v>
      </c>
      <c r="D25" s="139"/>
      <c r="E25" s="139"/>
      <c r="F25" s="139"/>
      <c r="G25" s="139"/>
      <c r="H25" s="139" t="s">
        <v>65</v>
      </c>
      <c r="I25" s="139"/>
      <c r="J25" s="139"/>
      <c r="K25" s="139"/>
      <c r="L25" s="139"/>
      <c r="M25" s="139"/>
      <c r="N25" s="139"/>
      <c r="O25" s="139" t="s">
        <v>66</v>
      </c>
      <c r="P25" s="139"/>
      <c r="Q25" s="1"/>
      <c r="R25" s="1"/>
      <c r="S25" s="139"/>
      <c r="T25" s="139"/>
      <c r="U25" s="139" t="s">
        <v>66</v>
      </c>
      <c r="V25" s="139"/>
      <c r="W25" s="139"/>
      <c r="X25" s="1"/>
      <c r="Y25" s="1"/>
      <c r="Z25" s="139"/>
      <c r="AA25" s="139" t="s">
        <v>66</v>
      </c>
      <c r="AB25" s="139"/>
      <c r="AC25" s="1"/>
      <c r="AD25" s="1"/>
    </row>
    <row r="26" spans="1:30">
      <c r="A26" s="139"/>
      <c r="B26" s="139"/>
      <c r="C26" s="139" t="s">
        <v>66</v>
      </c>
      <c r="D26" s="139"/>
      <c r="E26" s="139"/>
      <c r="F26" s="139"/>
      <c r="G26" s="139"/>
      <c r="H26" s="139" t="s">
        <v>128</v>
      </c>
      <c r="I26" s="139"/>
      <c r="J26" s="139"/>
      <c r="K26" s="139"/>
      <c r="L26" s="139"/>
      <c r="M26" s="139"/>
      <c r="N26" s="139"/>
      <c r="O26" s="139"/>
      <c r="P26" s="139"/>
      <c r="Q26" s="139"/>
      <c r="R26" s="139"/>
      <c r="S26" s="139"/>
      <c r="T26" s="139"/>
      <c r="U26" s="139"/>
      <c r="V26" s="139"/>
      <c r="W26" s="139"/>
      <c r="X26" s="139"/>
      <c r="Y26" s="139"/>
      <c r="Z26" s="139"/>
      <c r="AA26" s="139"/>
      <c r="AB26" s="1"/>
      <c r="AC26" s="1"/>
      <c r="AD26" s="1"/>
    </row>
    <row r="27" spans="1:30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</row>
  </sheetData>
  <mergeCells count="21">
    <mergeCell ref="A12:A14"/>
    <mergeCell ref="A15:A17"/>
    <mergeCell ref="X24:AB24"/>
    <mergeCell ref="X5:Y6"/>
    <mergeCell ref="Z5:AA6"/>
    <mergeCell ref="AD5:AD8"/>
    <mergeCell ref="J6:K6"/>
    <mergeCell ref="V6:W6"/>
    <mergeCell ref="A9:A10"/>
    <mergeCell ref="L5:M6"/>
    <mergeCell ref="N5:O6"/>
    <mergeCell ref="P5:Q6"/>
    <mergeCell ref="R5:S6"/>
    <mergeCell ref="T5:U6"/>
    <mergeCell ref="V5:W5"/>
    <mergeCell ref="A5:B8"/>
    <mergeCell ref="C5:C6"/>
    <mergeCell ref="D5:E6"/>
    <mergeCell ref="F5:G6"/>
    <mergeCell ref="H5:I6"/>
    <mergeCell ref="J5:K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E91"/>
  <sheetViews>
    <sheetView workbookViewId="0">
      <selection activeCell="W3" sqref="W3"/>
    </sheetView>
  </sheetViews>
  <sheetFormatPr defaultRowHeight="15"/>
  <cols>
    <col min="2" max="2" width="11.5703125" customWidth="1"/>
    <col min="28" max="28" width="12.140625" customWidth="1"/>
    <col min="29" max="29" width="10.5703125" customWidth="1"/>
  </cols>
  <sheetData>
    <row r="1" spans="1:31">
      <c r="A1" s="1" t="s">
        <v>198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1">
      <c r="A2" s="1" t="s">
        <v>199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</row>
    <row r="3" spans="1:31">
      <c r="A3" s="1" t="s">
        <v>200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</row>
    <row r="4" spans="1:31">
      <c r="A4" s="1" t="s">
        <v>201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</row>
    <row r="5" spans="1:31">
      <c r="A5" s="1" t="s">
        <v>202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</row>
    <row r="6" spans="1:31" ht="15" customHeight="1">
      <c r="A6" s="152"/>
      <c r="B6" s="152"/>
      <c r="C6" s="5"/>
      <c r="D6" s="196" t="s">
        <v>9</v>
      </c>
      <c r="E6" s="197"/>
      <c r="F6" s="196" t="s">
        <v>10</v>
      </c>
      <c r="G6" s="197"/>
      <c r="H6" s="196" t="s">
        <v>11</v>
      </c>
      <c r="I6" s="197"/>
      <c r="J6" s="264" t="s">
        <v>203</v>
      </c>
      <c r="K6" s="265"/>
      <c r="L6" s="264" t="s">
        <v>14</v>
      </c>
      <c r="M6" s="265"/>
      <c r="N6" s="196" t="s">
        <v>204</v>
      </c>
      <c r="O6" s="197"/>
      <c r="P6" s="196" t="s">
        <v>15</v>
      </c>
      <c r="Q6" s="197"/>
      <c r="R6" s="196" t="s">
        <v>205</v>
      </c>
      <c r="S6" s="197"/>
      <c r="T6" s="196" t="s">
        <v>206</v>
      </c>
      <c r="U6" s="197"/>
      <c r="V6" s="268" t="s">
        <v>251</v>
      </c>
      <c r="W6" s="269"/>
      <c r="X6" s="196" t="s">
        <v>207</v>
      </c>
      <c r="Y6" s="197"/>
      <c r="Z6" s="196" t="s">
        <v>20</v>
      </c>
      <c r="AA6" s="197"/>
      <c r="AB6" s="152" t="s">
        <v>21</v>
      </c>
      <c r="AC6" s="5" t="s">
        <v>181</v>
      </c>
      <c r="AD6" s="5"/>
      <c r="AE6" s="1"/>
    </row>
    <row r="7" spans="1:31">
      <c r="A7" s="8" t="s">
        <v>208</v>
      </c>
      <c r="B7" s="8" t="s">
        <v>209</v>
      </c>
      <c r="C7" s="32"/>
      <c r="D7" s="198"/>
      <c r="E7" s="199"/>
      <c r="F7" s="198"/>
      <c r="G7" s="199"/>
      <c r="H7" s="198"/>
      <c r="I7" s="199"/>
      <c r="J7" s="266"/>
      <c r="K7" s="267"/>
      <c r="L7" s="266"/>
      <c r="M7" s="267"/>
      <c r="N7" s="198"/>
      <c r="O7" s="199"/>
      <c r="P7" s="198"/>
      <c r="Q7" s="199"/>
      <c r="R7" s="198"/>
      <c r="S7" s="199"/>
      <c r="T7" s="198" t="s">
        <v>183</v>
      </c>
      <c r="U7" s="199"/>
      <c r="V7" s="270"/>
      <c r="W7" s="271"/>
      <c r="X7" s="198" t="s">
        <v>183</v>
      </c>
      <c r="Y7" s="199"/>
      <c r="Z7" s="6"/>
      <c r="AA7" s="7"/>
      <c r="AB7" s="32" t="s">
        <v>210</v>
      </c>
      <c r="AC7" s="8" t="s">
        <v>139</v>
      </c>
      <c r="AD7" s="32" t="s">
        <v>77</v>
      </c>
      <c r="AE7" s="1"/>
    </row>
    <row r="8" spans="1:31">
      <c r="A8" s="8" t="s">
        <v>211</v>
      </c>
      <c r="B8" s="8" t="s">
        <v>212</v>
      </c>
      <c r="C8" s="32"/>
      <c r="D8" s="9" t="s">
        <v>23</v>
      </c>
      <c r="E8" s="2"/>
      <c r="F8" s="9" t="s">
        <v>23</v>
      </c>
      <c r="G8" s="2"/>
      <c r="H8" s="9" t="s">
        <v>23</v>
      </c>
      <c r="I8" s="9"/>
      <c r="J8" s="9" t="s">
        <v>23</v>
      </c>
      <c r="K8" s="9"/>
      <c r="L8" s="9" t="s">
        <v>23</v>
      </c>
      <c r="M8" s="9"/>
      <c r="N8" s="9" t="s">
        <v>23</v>
      </c>
      <c r="O8" s="9"/>
      <c r="P8" s="9" t="s">
        <v>23</v>
      </c>
      <c r="Q8" s="9"/>
      <c r="R8" s="9" t="s">
        <v>23</v>
      </c>
      <c r="S8" s="153"/>
      <c r="T8" s="9" t="s">
        <v>23</v>
      </c>
      <c r="U8" s="9"/>
      <c r="V8" s="9" t="s">
        <v>23</v>
      </c>
      <c r="W8" s="153"/>
      <c r="X8" s="9" t="s">
        <v>23</v>
      </c>
      <c r="Y8" s="9"/>
      <c r="Z8" s="9" t="s">
        <v>23</v>
      </c>
      <c r="AA8" s="2"/>
      <c r="AB8" s="32" t="s">
        <v>141</v>
      </c>
      <c r="AC8" s="8" t="s">
        <v>21</v>
      </c>
      <c r="AD8" s="32"/>
      <c r="AE8" s="1"/>
    </row>
    <row r="9" spans="1:31">
      <c r="A9" s="34"/>
      <c r="B9" s="12" t="s">
        <v>213</v>
      </c>
      <c r="C9" s="34"/>
      <c r="D9" s="9" t="s">
        <v>26</v>
      </c>
      <c r="E9" s="9" t="s">
        <v>27</v>
      </c>
      <c r="F9" s="9" t="s">
        <v>26</v>
      </c>
      <c r="G9" s="9" t="s">
        <v>27</v>
      </c>
      <c r="H9" s="9" t="s">
        <v>26</v>
      </c>
      <c r="I9" s="9" t="s">
        <v>27</v>
      </c>
      <c r="J9" s="9" t="s">
        <v>26</v>
      </c>
      <c r="K9" s="9" t="s">
        <v>27</v>
      </c>
      <c r="L9" s="9" t="s">
        <v>26</v>
      </c>
      <c r="M9" s="9" t="s">
        <v>27</v>
      </c>
      <c r="N9" s="9" t="s">
        <v>26</v>
      </c>
      <c r="O9" s="9" t="s">
        <v>27</v>
      </c>
      <c r="P9" s="9" t="s">
        <v>26</v>
      </c>
      <c r="Q9" s="9" t="s">
        <v>27</v>
      </c>
      <c r="R9" s="9" t="s">
        <v>26</v>
      </c>
      <c r="S9" s="9" t="s">
        <v>27</v>
      </c>
      <c r="T9" s="9" t="s">
        <v>26</v>
      </c>
      <c r="U9" s="9" t="s">
        <v>27</v>
      </c>
      <c r="V9" s="9" t="s">
        <v>26</v>
      </c>
      <c r="W9" s="9" t="s">
        <v>27</v>
      </c>
      <c r="X9" s="9" t="s">
        <v>26</v>
      </c>
      <c r="Y9" s="9" t="s">
        <v>27</v>
      </c>
      <c r="Z9" s="9" t="s">
        <v>26</v>
      </c>
      <c r="AA9" s="9" t="s">
        <v>27</v>
      </c>
      <c r="AB9" s="34"/>
      <c r="AC9" s="34"/>
      <c r="AD9" s="34"/>
      <c r="AE9" s="1"/>
    </row>
    <row r="10" spans="1:31">
      <c r="A10" s="58">
        <v>1</v>
      </c>
      <c r="B10" s="58">
        <v>2</v>
      </c>
      <c r="C10" s="58">
        <v>3</v>
      </c>
      <c r="D10" s="58">
        <v>4</v>
      </c>
      <c r="E10" s="58">
        <v>5</v>
      </c>
      <c r="F10" s="58">
        <v>6</v>
      </c>
      <c r="G10" s="58">
        <v>7</v>
      </c>
      <c r="H10" s="58">
        <v>8</v>
      </c>
      <c r="I10" s="58">
        <v>9</v>
      </c>
      <c r="J10" s="58">
        <v>10</v>
      </c>
      <c r="K10" s="58">
        <v>11</v>
      </c>
      <c r="L10" s="58">
        <v>12</v>
      </c>
      <c r="M10" s="58">
        <v>13</v>
      </c>
      <c r="N10" s="58">
        <v>14</v>
      </c>
      <c r="O10" s="58">
        <v>15</v>
      </c>
      <c r="P10" s="58">
        <v>16</v>
      </c>
      <c r="Q10" s="58">
        <v>17</v>
      </c>
      <c r="R10" s="58">
        <v>18</v>
      </c>
      <c r="S10" s="58">
        <v>19</v>
      </c>
      <c r="T10" s="58">
        <v>20</v>
      </c>
      <c r="U10" s="58">
        <v>21</v>
      </c>
      <c r="V10" s="58">
        <v>22</v>
      </c>
      <c r="W10" s="58">
        <v>23</v>
      </c>
      <c r="X10" s="58">
        <v>24</v>
      </c>
      <c r="Y10" s="58">
        <v>25</v>
      </c>
      <c r="Z10" s="58">
        <v>26</v>
      </c>
      <c r="AA10" s="9">
        <v>27</v>
      </c>
      <c r="AB10" s="9">
        <v>28</v>
      </c>
      <c r="AC10" s="9">
        <v>29</v>
      </c>
      <c r="AD10" s="9">
        <v>30</v>
      </c>
      <c r="AE10" s="1"/>
    </row>
    <row r="11" spans="1:31">
      <c r="A11" s="152">
        <v>1</v>
      </c>
      <c r="B11" s="5" t="s">
        <v>214</v>
      </c>
      <c r="C11" s="58" t="s">
        <v>32</v>
      </c>
      <c r="D11" s="154">
        <v>28</v>
      </c>
      <c r="E11" s="155">
        <v>31</v>
      </c>
      <c r="F11" s="154">
        <v>169</v>
      </c>
      <c r="G11" s="155">
        <v>174</v>
      </c>
      <c r="H11" s="156">
        <v>22</v>
      </c>
      <c r="I11" s="155">
        <v>26</v>
      </c>
      <c r="J11" s="156">
        <v>7.6</v>
      </c>
      <c r="K11" s="155">
        <v>9</v>
      </c>
      <c r="L11" s="154">
        <v>4</v>
      </c>
      <c r="M11" s="155">
        <v>4</v>
      </c>
      <c r="N11" s="154">
        <v>16</v>
      </c>
      <c r="O11" s="155">
        <v>20</v>
      </c>
      <c r="P11" s="154">
        <v>121</v>
      </c>
      <c r="Q11" s="155">
        <v>128</v>
      </c>
      <c r="R11" s="156"/>
      <c r="S11" s="155"/>
      <c r="T11" s="156">
        <v>84</v>
      </c>
      <c r="U11" s="155">
        <v>90</v>
      </c>
      <c r="V11" s="154">
        <v>33</v>
      </c>
      <c r="W11" s="155">
        <v>35</v>
      </c>
      <c r="X11" s="154">
        <v>51</v>
      </c>
      <c r="Y11" s="155">
        <v>54</v>
      </c>
      <c r="Z11" s="154">
        <f>X11+V11+T11+R11+P11+N11+L11+J11+H11+F11+D11</f>
        <v>535.6</v>
      </c>
      <c r="AA11" s="154">
        <f>Y11+W11+U11+S11+Q11+O11+M11+K11+I11+G11+E11</f>
        <v>571</v>
      </c>
      <c r="AB11" s="156">
        <f>AA11-Z11</f>
        <v>35.399999999999977</v>
      </c>
      <c r="AC11" s="157">
        <f>AB11*100/Z11</f>
        <v>6.6094100074682558</v>
      </c>
      <c r="AD11" s="9"/>
      <c r="AE11" s="1"/>
    </row>
    <row r="12" spans="1:31">
      <c r="A12" s="8"/>
      <c r="B12" s="32"/>
      <c r="C12" s="58" t="s">
        <v>34</v>
      </c>
      <c r="D12" s="154">
        <v>288</v>
      </c>
      <c r="E12" s="155">
        <v>322</v>
      </c>
      <c r="F12" s="154">
        <v>2849</v>
      </c>
      <c r="G12" s="155">
        <v>2957</v>
      </c>
      <c r="H12" s="156">
        <v>203</v>
      </c>
      <c r="I12" s="155">
        <v>244</v>
      </c>
      <c r="J12" s="156">
        <v>74</v>
      </c>
      <c r="K12" s="155">
        <v>84</v>
      </c>
      <c r="L12" s="154">
        <v>39</v>
      </c>
      <c r="M12" s="155">
        <v>41</v>
      </c>
      <c r="N12" s="154">
        <v>186</v>
      </c>
      <c r="O12" s="155">
        <v>215</v>
      </c>
      <c r="P12" s="154">
        <v>2169</v>
      </c>
      <c r="Q12" s="155">
        <v>2301</v>
      </c>
      <c r="R12" s="156"/>
      <c r="S12" s="155"/>
      <c r="T12" s="156">
        <v>1534</v>
      </c>
      <c r="U12" s="155">
        <v>1673</v>
      </c>
      <c r="V12" s="154">
        <v>519</v>
      </c>
      <c r="W12" s="155">
        <v>575</v>
      </c>
      <c r="X12" s="154">
        <v>802</v>
      </c>
      <c r="Y12" s="155">
        <v>869</v>
      </c>
      <c r="Z12" s="154">
        <f>X12+V12+T12+R12+P12+N12+L12+J12+H12+F12+D12</f>
        <v>8663</v>
      </c>
      <c r="AA12" s="154">
        <f>Y12+W12+U12+S12+Q12+O12+M12+K12+I12+G12+E12</f>
        <v>9281</v>
      </c>
      <c r="AB12" s="156">
        <f t="shared" ref="AB12:AB75" si="0">AA12-Z12</f>
        <v>618</v>
      </c>
      <c r="AC12" s="157">
        <f t="shared" ref="AC12:AC75" si="1">AB12*100/Z12</f>
        <v>7.1337873715802838</v>
      </c>
      <c r="AD12" s="9"/>
      <c r="AE12" s="1"/>
    </row>
    <row r="13" spans="1:31">
      <c r="A13" s="12"/>
      <c r="B13" s="34"/>
      <c r="C13" s="58" t="s">
        <v>35</v>
      </c>
      <c r="D13" s="154">
        <f t="shared" ref="D13:AA13" si="2">D12/D11*1000</f>
        <v>10285.714285714286</v>
      </c>
      <c r="E13" s="154">
        <f t="shared" si="2"/>
        <v>10387.096774193547</v>
      </c>
      <c r="F13" s="154">
        <f t="shared" si="2"/>
        <v>16857.988165680476</v>
      </c>
      <c r="G13" s="154">
        <f t="shared" si="2"/>
        <v>16994.252873563219</v>
      </c>
      <c r="H13" s="154">
        <f t="shared" si="2"/>
        <v>9227.2727272727261</v>
      </c>
      <c r="I13" s="154">
        <f>I12/I11*1000</f>
        <v>9384.6153846153848</v>
      </c>
      <c r="J13" s="154">
        <f t="shared" si="2"/>
        <v>9736.8421052631584</v>
      </c>
      <c r="K13" s="154">
        <f t="shared" si="2"/>
        <v>9333.3333333333339</v>
      </c>
      <c r="L13" s="154">
        <f t="shared" si="2"/>
        <v>9750</v>
      </c>
      <c r="M13" s="154">
        <f t="shared" si="2"/>
        <v>10250</v>
      </c>
      <c r="N13" s="154">
        <f t="shared" si="2"/>
        <v>11625</v>
      </c>
      <c r="O13" s="154">
        <f t="shared" si="2"/>
        <v>10750</v>
      </c>
      <c r="P13" s="154">
        <f t="shared" si="2"/>
        <v>17925.619834710746</v>
      </c>
      <c r="Q13" s="154">
        <f t="shared" si="2"/>
        <v>17976.5625</v>
      </c>
      <c r="R13" s="154"/>
      <c r="S13" s="154"/>
      <c r="T13" s="154">
        <f t="shared" si="2"/>
        <v>18261.904761904763</v>
      </c>
      <c r="U13" s="154">
        <f t="shared" si="2"/>
        <v>18588.888888888887</v>
      </c>
      <c r="V13" s="154">
        <f t="shared" si="2"/>
        <v>15727.272727272726</v>
      </c>
      <c r="W13" s="154">
        <f t="shared" si="2"/>
        <v>16428.571428571428</v>
      </c>
      <c r="X13" s="154">
        <f t="shared" si="2"/>
        <v>15725.49019607843</v>
      </c>
      <c r="Y13" s="154">
        <f t="shared" si="2"/>
        <v>16092.592592592591</v>
      </c>
      <c r="Z13" s="154">
        <f t="shared" si="2"/>
        <v>16174.383868558625</v>
      </c>
      <c r="AA13" s="154">
        <f t="shared" si="2"/>
        <v>16253.940455341506</v>
      </c>
      <c r="AB13" s="156">
        <f t="shared" si="0"/>
        <v>79.556586782880913</v>
      </c>
      <c r="AC13" s="157">
        <f t="shared" si="1"/>
        <v>0.49186780423538057</v>
      </c>
      <c r="AD13" s="9"/>
      <c r="AE13" s="1"/>
    </row>
    <row r="14" spans="1:31">
      <c r="A14" s="152">
        <v>2</v>
      </c>
      <c r="B14" s="5" t="s">
        <v>215</v>
      </c>
      <c r="C14" s="58" t="s">
        <v>32</v>
      </c>
      <c r="D14" s="154">
        <v>59</v>
      </c>
      <c r="E14" s="155">
        <v>60</v>
      </c>
      <c r="F14" s="154">
        <v>1058</v>
      </c>
      <c r="G14" s="155">
        <v>1061</v>
      </c>
      <c r="H14" s="158">
        <v>80</v>
      </c>
      <c r="I14" s="155">
        <v>83</v>
      </c>
      <c r="J14" s="156">
        <v>26</v>
      </c>
      <c r="K14" s="155">
        <v>26</v>
      </c>
      <c r="L14" s="154">
        <v>30</v>
      </c>
      <c r="M14" s="155">
        <v>31</v>
      </c>
      <c r="N14" s="154">
        <v>100</v>
      </c>
      <c r="O14" s="155">
        <v>102</v>
      </c>
      <c r="P14" s="154">
        <v>135</v>
      </c>
      <c r="Q14" s="155">
        <v>137</v>
      </c>
      <c r="R14" s="156">
        <v>68</v>
      </c>
      <c r="S14" s="155">
        <v>70</v>
      </c>
      <c r="T14" s="156">
        <v>165</v>
      </c>
      <c r="U14" s="155">
        <v>168</v>
      </c>
      <c r="V14" s="154">
        <v>88</v>
      </c>
      <c r="W14" s="155">
        <v>90</v>
      </c>
      <c r="X14" s="154">
        <v>87</v>
      </c>
      <c r="Y14" s="155">
        <v>93</v>
      </c>
      <c r="Z14" s="154">
        <f t="shared" ref="Z14:AA15" si="3">X14+V14+T14+R14+P14+N14+L14+J14+H14+F14+D14</f>
        <v>1896</v>
      </c>
      <c r="AA14" s="154">
        <f t="shared" si="3"/>
        <v>1921</v>
      </c>
      <c r="AB14" s="156">
        <f t="shared" si="0"/>
        <v>25</v>
      </c>
      <c r="AC14" s="157">
        <f t="shared" si="1"/>
        <v>1.3185654008438819</v>
      </c>
      <c r="AD14" s="9"/>
      <c r="AE14" s="1"/>
    </row>
    <row r="15" spans="1:31">
      <c r="A15" s="8"/>
      <c r="B15" s="32"/>
      <c r="C15" s="58" t="s">
        <v>34</v>
      </c>
      <c r="D15" s="154">
        <v>1201</v>
      </c>
      <c r="E15" s="155">
        <v>1224</v>
      </c>
      <c r="F15" s="154">
        <v>28953</v>
      </c>
      <c r="G15" s="155">
        <v>29272</v>
      </c>
      <c r="H15" s="158">
        <v>1084</v>
      </c>
      <c r="I15" s="155">
        <v>1134</v>
      </c>
      <c r="J15" s="156">
        <v>335</v>
      </c>
      <c r="K15" s="155">
        <v>337</v>
      </c>
      <c r="L15" s="154">
        <v>322</v>
      </c>
      <c r="M15" s="155">
        <v>336</v>
      </c>
      <c r="N15" s="154">
        <v>1080</v>
      </c>
      <c r="O15" s="155">
        <v>1112</v>
      </c>
      <c r="P15" s="154">
        <v>3164</v>
      </c>
      <c r="Q15" s="155">
        <v>3264</v>
      </c>
      <c r="R15" s="156">
        <v>1709</v>
      </c>
      <c r="S15" s="155">
        <v>1765</v>
      </c>
      <c r="T15" s="156">
        <v>1880</v>
      </c>
      <c r="U15" s="155">
        <v>1931</v>
      </c>
      <c r="V15" s="154">
        <v>928</v>
      </c>
      <c r="W15" s="155">
        <v>953</v>
      </c>
      <c r="X15" s="154">
        <v>912</v>
      </c>
      <c r="Y15" s="155">
        <v>985</v>
      </c>
      <c r="Z15" s="154">
        <f t="shared" si="3"/>
        <v>41568</v>
      </c>
      <c r="AA15" s="154">
        <f t="shared" si="3"/>
        <v>42313</v>
      </c>
      <c r="AB15" s="156">
        <f t="shared" si="0"/>
        <v>745</v>
      </c>
      <c r="AC15" s="157">
        <f t="shared" si="1"/>
        <v>1.7922440338722094</v>
      </c>
      <c r="AD15" s="9"/>
      <c r="AE15" s="1"/>
    </row>
    <row r="16" spans="1:31">
      <c r="A16" s="12"/>
      <c r="B16" s="34"/>
      <c r="C16" s="58" t="s">
        <v>35</v>
      </c>
      <c r="D16" s="154">
        <f>D15/D14*1000</f>
        <v>20355.932203389832</v>
      </c>
      <c r="E16" s="154">
        <f t="shared" ref="E16:AA16" si="4">E15/E14*1000</f>
        <v>20400</v>
      </c>
      <c r="F16" s="154">
        <f t="shared" si="4"/>
        <v>27365.784499054822</v>
      </c>
      <c r="G16" s="154">
        <f t="shared" si="4"/>
        <v>27589.066918001885</v>
      </c>
      <c r="H16" s="154">
        <f t="shared" si="4"/>
        <v>13550</v>
      </c>
      <c r="I16" s="154">
        <f t="shared" si="4"/>
        <v>13662.650602409638</v>
      </c>
      <c r="J16" s="154">
        <f t="shared" si="4"/>
        <v>12884.615384615385</v>
      </c>
      <c r="K16" s="154">
        <f t="shared" si="4"/>
        <v>12961.538461538461</v>
      </c>
      <c r="L16" s="154">
        <f t="shared" si="4"/>
        <v>10733.333333333332</v>
      </c>
      <c r="M16" s="154">
        <f t="shared" si="4"/>
        <v>10838.709677419354</v>
      </c>
      <c r="N16" s="154">
        <f t="shared" si="4"/>
        <v>10800</v>
      </c>
      <c r="O16" s="154">
        <f t="shared" si="4"/>
        <v>10901.960784313726</v>
      </c>
      <c r="P16" s="154">
        <f t="shared" si="4"/>
        <v>23437.037037037036</v>
      </c>
      <c r="Q16" s="154">
        <f t="shared" si="4"/>
        <v>23824.817518248175</v>
      </c>
      <c r="R16" s="154">
        <f t="shared" si="4"/>
        <v>25132.352941176472</v>
      </c>
      <c r="S16" s="154">
        <f t="shared" si="4"/>
        <v>25214.285714285714</v>
      </c>
      <c r="T16" s="154">
        <f t="shared" si="4"/>
        <v>11393.939393939394</v>
      </c>
      <c r="U16" s="154">
        <f t="shared" si="4"/>
        <v>11494.047619047618</v>
      </c>
      <c r="V16" s="154">
        <f t="shared" si="4"/>
        <v>10545.454545454544</v>
      </c>
      <c r="W16" s="154">
        <f t="shared" si="4"/>
        <v>10588.888888888889</v>
      </c>
      <c r="X16" s="154">
        <f t="shared" si="4"/>
        <v>10482.758620689654</v>
      </c>
      <c r="Y16" s="154">
        <f t="shared" si="4"/>
        <v>10591.397849462366</v>
      </c>
      <c r="Z16" s="154">
        <f t="shared" si="4"/>
        <v>21924.050632911392</v>
      </c>
      <c r="AA16" s="154">
        <f t="shared" si="4"/>
        <v>22026.548672566372</v>
      </c>
      <c r="AB16" s="156">
        <f t="shared" si="0"/>
        <v>102.49803965497995</v>
      </c>
      <c r="AC16" s="157">
        <f t="shared" si="1"/>
        <v>0.46751415316070533</v>
      </c>
      <c r="AD16" s="9"/>
      <c r="AE16" s="1"/>
    </row>
    <row r="17" spans="1:31">
      <c r="A17" s="152">
        <v>3</v>
      </c>
      <c r="B17" s="5" t="s">
        <v>216</v>
      </c>
      <c r="C17" s="58" t="s">
        <v>32</v>
      </c>
      <c r="D17" s="154">
        <v>39</v>
      </c>
      <c r="E17" s="155">
        <v>42</v>
      </c>
      <c r="F17" s="154">
        <v>607.79999999999995</v>
      </c>
      <c r="G17" s="155">
        <v>609</v>
      </c>
      <c r="H17" s="156">
        <v>41</v>
      </c>
      <c r="I17" s="155">
        <v>44</v>
      </c>
      <c r="J17" s="156">
        <v>17</v>
      </c>
      <c r="K17" s="155">
        <v>17</v>
      </c>
      <c r="L17" s="154">
        <v>3</v>
      </c>
      <c r="M17" s="155">
        <v>3</v>
      </c>
      <c r="N17" s="154">
        <v>53</v>
      </c>
      <c r="O17" s="155">
        <v>54</v>
      </c>
      <c r="P17" s="154">
        <v>79</v>
      </c>
      <c r="Q17" s="155">
        <v>82</v>
      </c>
      <c r="R17" s="156">
        <v>57</v>
      </c>
      <c r="S17" s="155">
        <v>59</v>
      </c>
      <c r="T17" s="156">
        <v>173</v>
      </c>
      <c r="U17" s="155">
        <v>176</v>
      </c>
      <c r="V17" s="154">
        <v>62</v>
      </c>
      <c r="W17" s="155">
        <v>62</v>
      </c>
      <c r="X17" s="154">
        <v>87</v>
      </c>
      <c r="Y17" s="155">
        <v>94</v>
      </c>
      <c r="Z17" s="154">
        <f t="shared" ref="Z17:AA18" si="5">X17+V17+T17+R17+P17+N17+L17+J17+H17+F17+D17</f>
        <v>1218.8</v>
      </c>
      <c r="AA17" s="154">
        <f t="shared" si="5"/>
        <v>1242</v>
      </c>
      <c r="AB17" s="156">
        <f t="shared" si="0"/>
        <v>23.200000000000045</v>
      </c>
      <c r="AC17" s="157">
        <f t="shared" si="1"/>
        <v>1.9035116508040735</v>
      </c>
      <c r="AD17" s="9"/>
      <c r="AE17" s="1"/>
    </row>
    <row r="18" spans="1:31">
      <c r="A18" s="8"/>
      <c r="B18" s="32"/>
      <c r="C18" s="58" t="s">
        <v>34</v>
      </c>
      <c r="D18" s="154">
        <v>222</v>
      </c>
      <c r="E18" s="155">
        <v>243</v>
      </c>
      <c r="F18" s="154">
        <v>14287</v>
      </c>
      <c r="G18" s="155">
        <v>14403</v>
      </c>
      <c r="H18" s="156">
        <v>686</v>
      </c>
      <c r="I18" s="155">
        <v>741</v>
      </c>
      <c r="J18" s="156">
        <v>230</v>
      </c>
      <c r="K18" s="155">
        <v>241</v>
      </c>
      <c r="L18" s="154">
        <v>31</v>
      </c>
      <c r="M18" s="155">
        <v>32</v>
      </c>
      <c r="N18" s="154">
        <v>701</v>
      </c>
      <c r="O18" s="155">
        <v>719</v>
      </c>
      <c r="P18" s="154">
        <v>798</v>
      </c>
      <c r="Q18" s="155">
        <v>842</v>
      </c>
      <c r="R18" s="156">
        <v>540</v>
      </c>
      <c r="S18" s="155">
        <v>566</v>
      </c>
      <c r="T18" s="156">
        <v>1584</v>
      </c>
      <c r="U18" s="155">
        <v>1613</v>
      </c>
      <c r="V18" s="154">
        <v>517</v>
      </c>
      <c r="W18" s="155">
        <v>532</v>
      </c>
      <c r="X18" s="154">
        <v>878</v>
      </c>
      <c r="Y18" s="155">
        <v>985</v>
      </c>
      <c r="Z18" s="154">
        <f t="shared" si="5"/>
        <v>20474</v>
      </c>
      <c r="AA18" s="154">
        <f t="shared" si="5"/>
        <v>20917</v>
      </c>
      <c r="AB18" s="156">
        <f t="shared" si="0"/>
        <v>443</v>
      </c>
      <c r="AC18" s="157">
        <f t="shared" si="1"/>
        <v>2.1637198397968156</v>
      </c>
      <c r="AD18" s="9"/>
      <c r="AE18" s="1"/>
    </row>
    <row r="19" spans="1:31">
      <c r="A19" s="12"/>
      <c r="B19" s="34"/>
      <c r="C19" s="58" t="s">
        <v>35</v>
      </c>
      <c r="D19" s="154">
        <f>D18/D17*1000</f>
        <v>5692.3076923076924</v>
      </c>
      <c r="E19" s="154">
        <f>E18/E17*1000</f>
        <v>5785.7142857142853</v>
      </c>
      <c r="F19" s="154">
        <f t="shared" ref="F19:AA19" si="6">F18/F17*1000</f>
        <v>23506.087528792366</v>
      </c>
      <c r="G19" s="154">
        <f t="shared" si="6"/>
        <v>23650.246305418717</v>
      </c>
      <c r="H19" s="154">
        <f t="shared" si="6"/>
        <v>16731.707317073171</v>
      </c>
      <c r="I19" s="154">
        <f t="shared" si="6"/>
        <v>16840.909090909088</v>
      </c>
      <c r="J19" s="154">
        <f t="shared" si="6"/>
        <v>13529.411764705883</v>
      </c>
      <c r="K19" s="154">
        <f t="shared" si="6"/>
        <v>14176.470588235294</v>
      </c>
      <c r="L19" s="154">
        <f t="shared" si="6"/>
        <v>10333.333333333334</v>
      </c>
      <c r="M19" s="154">
        <f t="shared" si="6"/>
        <v>10666.666666666666</v>
      </c>
      <c r="N19" s="154">
        <f t="shared" si="6"/>
        <v>13226.415094339623</v>
      </c>
      <c r="O19" s="154">
        <f t="shared" si="6"/>
        <v>13314.814814814816</v>
      </c>
      <c r="P19" s="154">
        <f t="shared" si="6"/>
        <v>10101.265822784811</v>
      </c>
      <c r="Q19" s="154">
        <f t="shared" si="6"/>
        <v>10268.292682926829</v>
      </c>
      <c r="R19" s="154">
        <f t="shared" si="6"/>
        <v>9473.6842105263149</v>
      </c>
      <c r="S19" s="154">
        <f t="shared" si="6"/>
        <v>9593.2203389830502</v>
      </c>
      <c r="T19" s="154">
        <f t="shared" si="6"/>
        <v>9156.0693641618491</v>
      </c>
      <c r="U19" s="154">
        <f t="shared" si="6"/>
        <v>9164.7727272727261</v>
      </c>
      <c r="V19" s="154">
        <f t="shared" si="6"/>
        <v>8338.7096774193542</v>
      </c>
      <c r="W19" s="154">
        <f t="shared" si="6"/>
        <v>8580.645161290322</v>
      </c>
      <c r="X19" s="154">
        <f t="shared" si="6"/>
        <v>10091.954022988506</v>
      </c>
      <c r="Y19" s="154">
        <f t="shared" si="6"/>
        <v>10478.723404255319</v>
      </c>
      <c r="Z19" s="154">
        <f t="shared" si="6"/>
        <v>16798.490318345917</v>
      </c>
      <c r="AA19" s="154">
        <f t="shared" si="6"/>
        <v>16841.384863123996</v>
      </c>
      <c r="AB19" s="156">
        <f t="shared" si="0"/>
        <v>42.894544778078853</v>
      </c>
      <c r="AC19" s="157">
        <f t="shared" si="1"/>
        <v>0.25534761734650041</v>
      </c>
      <c r="AD19" s="9"/>
      <c r="AE19" s="1"/>
    </row>
    <row r="20" spans="1:31">
      <c r="A20" s="152">
        <v>4</v>
      </c>
      <c r="B20" s="5" t="s">
        <v>217</v>
      </c>
      <c r="C20" s="58" t="s">
        <v>32</v>
      </c>
      <c r="D20" s="154">
        <v>35</v>
      </c>
      <c r="E20" s="155">
        <v>38</v>
      </c>
      <c r="F20" s="154">
        <v>885.5</v>
      </c>
      <c r="G20" s="155">
        <v>887</v>
      </c>
      <c r="H20" s="156">
        <v>43</v>
      </c>
      <c r="I20" s="155">
        <v>47</v>
      </c>
      <c r="J20" s="156">
        <v>12.6</v>
      </c>
      <c r="K20" s="155">
        <v>15</v>
      </c>
      <c r="L20" s="154">
        <v>8</v>
      </c>
      <c r="M20" s="155">
        <v>9</v>
      </c>
      <c r="N20" s="154">
        <v>70</v>
      </c>
      <c r="O20" s="155">
        <v>70</v>
      </c>
      <c r="P20" s="154">
        <v>95</v>
      </c>
      <c r="Q20" s="155">
        <v>99</v>
      </c>
      <c r="R20" s="156">
        <v>75</v>
      </c>
      <c r="S20" s="155">
        <v>76</v>
      </c>
      <c r="T20" s="156">
        <v>162</v>
      </c>
      <c r="U20" s="155">
        <v>166</v>
      </c>
      <c r="V20" s="154">
        <v>60.5</v>
      </c>
      <c r="W20" s="155">
        <v>62</v>
      </c>
      <c r="X20" s="154">
        <v>71</v>
      </c>
      <c r="Y20" s="155">
        <v>78</v>
      </c>
      <c r="Z20" s="154">
        <f t="shared" ref="Z20:AA21" si="7">X20+V20+T20+R20+P20+N20+L20+J20+H20+F20+D20</f>
        <v>1517.6</v>
      </c>
      <c r="AA20" s="154">
        <f t="shared" si="7"/>
        <v>1547</v>
      </c>
      <c r="AB20" s="156">
        <f t="shared" si="0"/>
        <v>29.400000000000091</v>
      </c>
      <c r="AC20" s="157">
        <f t="shared" si="1"/>
        <v>1.9372693726937331</v>
      </c>
      <c r="AD20" s="9"/>
      <c r="AE20" s="1"/>
    </row>
    <row r="21" spans="1:31">
      <c r="A21" s="8"/>
      <c r="B21" s="32"/>
      <c r="C21" s="58" t="s">
        <v>34</v>
      </c>
      <c r="D21" s="154">
        <v>349</v>
      </c>
      <c r="E21" s="155">
        <v>389</v>
      </c>
      <c r="F21" s="154">
        <v>21361</v>
      </c>
      <c r="G21" s="155">
        <v>21394</v>
      </c>
      <c r="H21" s="156">
        <v>629</v>
      </c>
      <c r="I21" s="155">
        <v>703</v>
      </c>
      <c r="J21" s="156">
        <v>188</v>
      </c>
      <c r="K21" s="155">
        <v>217</v>
      </c>
      <c r="L21" s="154">
        <v>38</v>
      </c>
      <c r="M21" s="155">
        <v>43</v>
      </c>
      <c r="N21" s="154">
        <v>743</v>
      </c>
      <c r="O21" s="155">
        <v>817</v>
      </c>
      <c r="P21" s="154">
        <v>1386</v>
      </c>
      <c r="Q21" s="155">
        <v>1446</v>
      </c>
      <c r="R21" s="156">
        <v>706</v>
      </c>
      <c r="S21" s="155">
        <v>737</v>
      </c>
      <c r="T21" s="156">
        <v>2009</v>
      </c>
      <c r="U21" s="155">
        <v>2414</v>
      </c>
      <c r="V21" s="154">
        <v>901</v>
      </c>
      <c r="W21" s="155">
        <v>931</v>
      </c>
      <c r="X21" s="154">
        <v>758</v>
      </c>
      <c r="Y21" s="155">
        <v>841</v>
      </c>
      <c r="Z21" s="154">
        <f t="shared" si="7"/>
        <v>29068</v>
      </c>
      <c r="AA21" s="154">
        <f t="shared" si="7"/>
        <v>29932</v>
      </c>
      <c r="AB21" s="156">
        <f t="shared" si="0"/>
        <v>864</v>
      </c>
      <c r="AC21" s="157">
        <f t="shared" si="1"/>
        <v>2.9723407183156736</v>
      </c>
      <c r="AD21" s="9"/>
      <c r="AE21" s="1"/>
    </row>
    <row r="22" spans="1:31">
      <c r="A22" s="12"/>
      <c r="B22" s="34"/>
      <c r="C22" s="58" t="s">
        <v>35</v>
      </c>
      <c r="D22" s="154">
        <f>D21/D20*1000</f>
        <v>9971.4285714285706</v>
      </c>
      <c r="E22" s="154">
        <f t="shared" ref="E22:AA22" si="8">E21/E20*1000</f>
        <v>10236.842105263158</v>
      </c>
      <c r="F22" s="154">
        <f t="shared" si="8"/>
        <v>24123.094297007341</v>
      </c>
      <c r="G22" s="154">
        <f t="shared" si="8"/>
        <v>24119.503945885004</v>
      </c>
      <c r="H22" s="154">
        <f t="shared" si="8"/>
        <v>14627.906976744185</v>
      </c>
      <c r="I22" s="154">
        <f t="shared" si="8"/>
        <v>14957.446808510638</v>
      </c>
      <c r="J22" s="154">
        <f t="shared" si="8"/>
        <v>14920.63492063492</v>
      </c>
      <c r="K22" s="154">
        <f t="shared" si="8"/>
        <v>14466.666666666666</v>
      </c>
      <c r="L22" s="154">
        <f t="shared" si="8"/>
        <v>4750</v>
      </c>
      <c r="M22" s="154">
        <f t="shared" si="8"/>
        <v>4777.7777777777774</v>
      </c>
      <c r="N22" s="154">
        <f t="shared" si="8"/>
        <v>10614.285714285714</v>
      </c>
      <c r="O22" s="154">
        <f t="shared" si="8"/>
        <v>11671.428571428571</v>
      </c>
      <c r="P22" s="154">
        <f t="shared" si="8"/>
        <v>14589.473684210527</v>
      </c>
      <c r="Q22" s="154">
        <f t="shared" si="8"/>
        <v>14606.060606060606</v>
      </c>
      <c r="R22" s="154">
        <f t="shared" si="8"/>
        <v>9413.3333333333339</v>
      </c>
      <c r="S22" s="154">
        <f t="shared" si="8"/>
        <v>9697.3684210526317</v>
      </c>
      <c r="T22" s="154">
        <f t="shared" si="8"/>
        <v>12401.234567901234</v>
      </c>
      <c r="U22" s="154">
        <f t="shared" si="8"/>
        <v>14542.168674698794</v>
      </c>
      <c r="V22" s="154">
        <f t="shared" si="8"/>
        <v>14892.561983471074</v>
      </c>
      <c r="W22" s="154">
        <f t="shared" si="8"/>
        <v>15016.129032258064</v>
      </c>
      <c r="X22" s="154">
        <f t="shared" si="8"/>
        <v>10676.056338028169</v>
      </c>
      <c r="Y22" s="154">
        <f t="shared" si="8"/>
        <v>10782.051282051283</v>
      </c>
      <c r="Z22" s="154">
        <f t="shared" si="8"/>
        <v>19153.92725355825</v>
      </c>
      <c r="AA22" s="154">
        <f t="shared" si="8"/>
        <v>19348.416289592758</v>
      </c>
      <c r="AB22" s="156">
        <f t="shared" si="0"/>
        <v>194.4890360345089</v>
      </c>
      <c r="AC22" s="157">
        <f t="shared" si="1"/>
        <v>1.0154003064743728</v>
      </c>
      <c r="AD22" s="9"/>
      <c r="AE22" s="1"/>
    </row>
    <row r="23" spans="1:31">
      <c r="A23" s="152">
        <v>5</v>
      </c>
      <c r="B23" s="5" t="s">
        <v>218</v>
      </c>
      <c r="C23" s="58" t="s">
        <v>32</v>
      </c>
      <c r="D23" s="154">
        <v>208</v>
      </c>
      <c r="E23" s="155">
        <v>209</v>
      </c>
      <c r="F23" s="154">
        <v>509</v>
      </c>
      <c r="G23" s="155">
        <v>510</v>
      </c>
      <c r="H23" s="158">
        <v>50</v>
      </c>
      <c r="I23" s="155">
        <v>54</v>
      </c>
      <c r="J23" s="154"/>
      <c r="K23" s="155"/>
      <c r="L23" s="154">
        <v>14</v>
      </c>
      <c r="M23" s="155">
        <v>15</v>
      </c>
      <c r="N23" s="154">
        <v>898</v>
      </c>
      <c r="O23" s="155">
        <v>889</v>
      </c>
      <c r="P23" s="154">
        <v>96</v>
      </c>
      <c r="Q23" s="155">
        <v>98</v>
      </c>
      <c r="R23" s="156">
        <v>65</v>
      </c>
      <c r="S23" s="155">
        <v>67</v>
      </c>
      <c r="T23" s="156">
        <v>163</v>
      </c>
      <c r="U23" s="155">
        <v>165</v>
      </c>
      <c r="V23" s="154">
        <v>54</v>
      </c>
      <c r="W23" s="155">
        <v>55</v>
      </c>
      <c r="X23" s="154">
        <v>89</v>
      </c>
      <c r="Y23" s="155">
        <v>95</v>
      </c>
      <c r="Z23" s="154">
        <f t="shared" ref="Z23:AA24" si="9">X23+V23+T23+R23+P23+N23+L23+J23+H23+F23+D23</f>
        <v>2146</v>
      </c>
      <c r="AA23" s="154">
        <f t="shared" si="9"/>
        <v>2157</v>
      </c>
      <c r="AB23" s="156">
        <f t="shared" si="0"/>
        <v>11</v>
      </c>
      <c r="AC23" s="157">
        <f t="shared" si="1"/>
        <v>0.5125815470643057</v>
      </c>
      <c r="AD23" s="9"/>
      <c r="AE23" s="1"/>
    </row>
    <row r="24" spans="1:31">
      <c r="A24" s="8"/>
      <c r="B24" s="32"/>
      <c r="C24" s="58" t="s">
        <v>34</v>
      </c>
      <c r="D24" s="154">
        <v>3234</v>
      </c>
      <c r="E24" s="155">
        <v>3297</v>
      </c>
      <c r="F24" s="154">
        <v>8303</v>
      </c>
      <c r="G24" s="155">
        <v>8362</v>
      </c>
      <c r="H24" s="158">
        <v>719</v>
      </c>
      <c r="I24" s="155">
        <v>783</v>
      </c>
      <c r="J24" s="154"/>
      <c r="K24" s="155"/>
      <c r="L24" s="154">
        <v>215</v>
      </c>
      <c r="M24" s="155">
        <v>235</v>
      </c>
      <c r="N24" s="154">
        <v>14034</v>
      </c>
      <c r="O24" s="155">
        <v>14046</v>
      </c>
      <c r="P24" s="154">
        <v>1153</v>
      </c>
      <c r="Q24" s="155">
        <v>1193</v>
      </c>
      <c r="R24" s="156">
        <v>597</v>
      </c>
      <c r="S24" s="155">
        <v>616</v>
      </c>
      <c r="T24" s="156">
        <v>2992</v>
      </c>
      <c r="U24" s="155">
        <v>3050</v>
      </c>
      <c r="V24" s="154">
        <v>987</v>
      </c>
      <c r="W24" s="155">
        <v>1012</v>
      </c>
      <c r="X24" s="154">
        <v>1781</v>
      </c>
      <c r="Y24" s="155">
        <v>1908</v>
      </c>
      <c r="Z24" s="154">
        <f t="shared" si="9"/>
        <v>34015</v>
      </c>
      <c r="AA24" s="154">
        <f t="shared" si="9"/>
        <v>34502</v>
      </c>
      <c r="AB24" s="156">
        <f t="shared" si="0"/>
        <v>487</v>
      </c>
      <c r="AC24" s="157">
        <f t="shared" si="1"/>
        <v>1.4317212994267234</v>
      </c>
      <c r="AD24" s="9"/>
      <c r="AE24" s="1"/>
    </row>
    <row r="25" spans="1:31">
      <c r="A25" s="12"/>
      <c r="B25" s="34"/>
      <c r="C25" s="58" t="s">
        <v>35</v>
      </c>
      <c r="D25" s="154">
        <f>D24/D23*1000</f>
        <v>15548.076923076924</v>
      </c>
      <c r="E25" s="154">
        <f t="shared" ref="E25:AA25" si="10">E24/E23*1000</f>
        <v>15775.119617224882</v>
      </c>
      <c r="F25" s="154">
        <f t="shared" si="10"/>
        <v>16312.377210216109</v>
      </c>
      <c r="G25" s="154">
        <f t="shared" si="10"/>
        <v>16396.078431372549</v>
      </c>
      <c r="H25" s="154">
        <f t="shared" si="10"/>
        <v>14380</v>
      </c>
      <c r="I25" s="154">
        <f t="shared" si="10"/>
        <v>14500</v>
      </c>
      <c r="J25" s="154"/>
      <c r="K25" s="154"/>
      <c r="L25" s="154">
        <f t="shared" si="10"/>
        <v>15357.142857142857</v>
      </c>
      <c r="M25" s="154">
        <f t="shared" si="10"/>
        <v>15666.666666666666</v>
      </c>
      <c r="N25" s="154">
        <f t="shared" si="10"/>
        <v>15628.062360801781</v>
      </c>
      <c r="O25" s="154">
        <f t="shared" si="10"/>
        <v>15799.775028121485</v>
      </c>
      <c r="P25" s="154">
        <f t="shared" si="10"/>
        <v>12010.416666666666</v>
      </c>
      <c r="Q25" s="154">
        <f t="shared" si="10"/>
        <v>12173.469387755102</v>
      </c>
      <c r="R25" s="154">
        <f t="shared" si="10"/>
        <v>9184.6153846153848</v>
      </c>
      <c r="S25" s="154">
        <f t="shared" si="10"/>
        <v>9194.0298507462685</v>
      </c>
      <c r="T25" s="154">
        <f t="shared" si="10"/>
        <v>18355.828220858897</v>
      </c>
      <c r="U25" s="154">
        <f t="shared" si="10"/>
        <v>18484.848484848484</v>
      </c>
      <c r="V25" s="154">
        <f t="shared" si="10"/>
        <v>18277.777777777777</v>
      </c>
      <c r="W25" s="154">
        <f t="shared" si="10"/>
        <v>18400</v>
      </c>
      <c r="X25" s="154">
        <f t="shared" si="10"/>
        <v>20011.235955056178</v>
      </c>
      <c r="Y25" s="154">
        <f t="shared" si="10"/>
        <v>20084.21052631579</v>
      </c>
      <c r="Z25" s="154">
        <f t="shared" si="10"/>
        <v>15850.419384902143</v>
      </c>
      <c r="AA25" s="154">
        <f t="shared" si="10"/>
        <v>15995.363931386186</v>
      </c>
      <c r="AB25" s="156">
        <f t="shared" si="0"/>
        <v>144.9445464840428</v>
      </c>
      <c r="AC25" s="157">
        <f t="shared" si="1"/>
        <v>0.91445243790902797</v>
      </c>
      <c r="AD25" s="9"/>
      <c r="AE25" s="1"/>
    </row>
    <row r="26" spans="1:31">
      <c r="A26" s="152">
        <v>6</v>
      </c>
      <c r="B26" s="5" t="s">
        <v>219</v>
      </c>
      <c r="C26" s="58" t="s">
        <v>32</v>
      </c>
      <c r="D26" s="154">
        <v>52</v>
      </c>
      <c r="E26" s="155">
        <v>60</v>
      </c>
      <c r="F26" s="154">
        <v>816.5</v>
      </c>
      <c r="G26" s="155">
        <v>819</v>
      </c>
      <c r="H26" s="156">
        <v>43.6</v>
      </c>
      <c r="I26" s="155">
        <v>47</v>
      </c>
      <c r="J26" s="156">
        <v>5</v>
      </c>
      <c r="K26" s="155">
        <v>6</v>
      </c>
      <c r="L26" s="154">
        <v>4</v>
      </c>
      <c r="M26" s="155">
        <v>5</v>
      </c>
      <c r="N26" s="154">
        <v>51</v>
      </c>
      <c r="O26" s="155">
        <v>53</v>
      </c>
      <c r="P26" s="154">
        <v>55</v>
      </c>
      <c r="Q26" s="155">
        <v>58</v>
      </c>
      <c r="R26" s="156">
        <v>27</v>
      </c>
      <c r="S26" s="155">
        <v>30</v>
      </c>
      <c r="T26" s="156">
        <v>89</v>
      </c>
      <c r="U26" s="155">
        <v>91</v>
      </c>
      <c r="V26" s="154">
        <v>36</v>
      </c>
      <c r="W26" s="155">
        <v>36</v>
      </c>
      <c r="X26" s="154">
        <v>40</v>
      </c>
      <c r="Y26" s="155">
        <v>48</v>
      </c>
      <c r="Z26" s="154">
        <f t="shared" ref="Z26:AA27" si="11">X26+V26+T26+R26+P26+N26+L26+J26+H26+F26+D26</f>
        <v>1219.0999999999999</v>
      </c>
      <c r="AA26" s="154">
        <f t="shared" si="11"/>
        <v>1253</v>
      </c>
      <c r="AB26" s="156">
        <f t="shared" si="0"/>
        <v>33.900000000000091</v>
      </c>
      <c r="AC26" s="157">
        <f t="shared" si="1"/>
        <v>2.7807398900828555</v>
      </c>
      <c r="AD26" s="9"/>
      <c r="AE26" s="1"/>
    </row>
    <row r="27" spans="1:31">
      <c r="A27" s="8"/>
      <c r="B27" s="32"/>
      <c r="C27" s="58" t="s">
        <v>34</v>
      </c>
      <c r="D27" s="154">
        <v>427</v>
      </c>
      <c r="E27" s="155">
        <v>493</v>
      </c>
      <c r="F27" s="154">
        <v>17448</v>
      </c>
      <c r="G27" s="155">
        <v>17903</v>
      </c>
      <c r="H27" s="158">
        <v>604</v>
      </c>
      <c r="I27" s="155">
        <v>692</v>
      </c>
      <c r="J27" s="156">
        <v>58</v>
      </c>
      <c r="K27" s="155">
        <v>66</v>
      </c>
      <c r="L27" s="154">
        <v>28</v>
      </c>
      <c r="M27" s="155">
        <v>31</v>
      </c>
      <c r="N27" s="154">
        <v>610</v>
      </c>
      <c r="O27" s="155">
        <v>642</v>
      </c>
      <c r="P27" s="154">
        <v>741</v>
      </c>
      <c r="Q27" s="155">
        <v>782</v>
      </c>
      <c r="R27" s="156">
        <v>271</v>
      </c>
      <c r="S27" s="155">
        <v>311</v>
      </c>
      <c r="T27" s="156">
        <v>1265</v>
      </c>
      <c r="U27" s="155">
        <v>1329</v>
      </c>
      <c r="V27" s="154">
        <v>616</v>
      </c>
      <c r="W27" s="155">
        <v>637</v>
      </c>
      <c r="X27" s="154">
        <v>391</v>
      </c>
      <c r="Y27" s="155">
        <v>434</v>
      </c>
      <c r="Z27" s="154">
        <f t="shared" si="11"/>
        <v>22459</v>
      </c>
      <c r="AA27" s="154">
        <f t="shared" si="11"/>
        <v>23320</v>
      </c>
      <c r="AB27" s="156">
        <f t="shared" si="0"/>
        <v>861</v>
      </c>
      <c r="AC27" s="157">
        <f t="shared" si="1"/>
        <v>3.833652433322944</v>
      </c>
      <c r="AD27" s="9"/>
      <c r="AE27" s="1"/>
    </row>
    <row r="28" spans="1:31">
      <c r="A28" s="12"/>
      <c r="B28" s="34"/>
      <c r="C28" s="58" t="s">
        <v>35</v>
      </c>
      <c r="D28" s="154">
        <f>D27/D26*1000</f>
        <v>8211.538461538461</v>
      </c>
      <c r="E28" s="154">
        <f t="shared" ref="E28:AA28" si="12">E27/E26*1000</f>
        <v>8216.6666666666661</v>
      </c>
      <c r="F28" s="154">
        <f t="shared" si="12"/>
        <v>21369.2590324556</v>
      </c>
      <c r="G28" s="154">
        <f t="shared" si="12"/>
        <v>21859.584859584858</v>
      </c>
      <c r="H28" s="154">
        <f t="shared" si="12"/>
        <v>13853.211009174311</v>
      </c>
      <c r="I28" s="154">
        <f t="shared" si="12"/>
        <v>14723.404255319148</v>
      </c>
      <c r="J28" s="154">
        <f t="shared" si="12"/>
        <v>11600</v>
      </c>
      <c r="K28" s="154">
        <f t="shared" si="12"/>
        <v>11000</v>
      </c>
      <c r="L28" s="154">
        <f t="shared" si="12"/>
        <v>7000</v>
      </c>
      <c r="M28" s="154">
        <f t="shared" si="12"/>
        <v>6200</v>
      </c>
      <c r="N28" s="154">
        <f t="shared" si="12"/>
        <v>11960.784313725489</v>
      </c>
      <c r="O28" s="154">
        <f t="shared" si="12"/>
        <v>12113.207547169812</v>
      </c>
      <c r="P28" s="154">
        <f t="shared" si="12"/>
        <v>13472.727272727272</v>
      </c>
      <c r="Q28" s="154">
        <f t="shared" si="12"/>
        <v>13482.758620689654</v>
      </c>
      <c r="R28" s="154">
        <f t="shared" si="12"/>
        <v>10037.037037037036</v>
      </c>
      <c r="S28" s="154">
        <f t="shared" si="12"/>
        <v>10366.666666666668</v>
      </c>
      <c r="T28" s="154">
        <f t="shared" si="12"/>
        <v>14213.483146067416</v>
      </c>
      <c r="U28" s="154">
        <f t="shared" si="12"/>
        <v>14604.395604395604</v>
      </c>
      <c r="V28" s="154">
        <f t="shared" si="12"/>
        <v>17111.111111111109</v>
      </c>
      <c r="W28" s="154">
        <f t="shared" si="12"/>
        <v>17694.444444444442</v>
      </c>
      <c r="X28" s="154">
        <f t="shared" si="12"/>
        <v>9775</v>
      </c>
      <c r="Y28" s="154">
        <f t="shared" si="12"/>
        <v>9041.6666666666661</v>
      </c>
      <c r="Z28" s="154">
        <f t="shared" si="12"/>
        <v>18422.606841112298</v>
      </c>
      <c r="AA28" s="154">
        <f t="shared" si="12"/>
        <v>18611.332801276934</v>
      </c>
      <c r="AB28" s="156">
        <f t="shared" si="0"/>
        <v>188.72596016463649</v>
      </c>
      <c r="AC28" s="157">
        <f t="shared" si="1"/>
        <v>1.0244259229560904</v>
      </c>
      <c r="AD28" s="9"/>
      <c r="AE28" s="1"/>
    </row>
    <row r="29" spans="1:31">
      <c r="A29" s="152">
        <v>7</v>
      </c>
      <c r="B29" s="5" t="s">
        <v>220</v>
      </c>
      <c r="C29" s="58" t="s">
        <v>32</v>
      </c>
      <c r="D29" s="154">
        <v>96</v>
      </c>
      <c r="E29" s="155">
        <v>100</v>
      </c>
      <c r="F29" s="154">
        <v>81</v>
      </c>
      <c r="G29" s="155">
        <v>85</v>
      </c>
      <c r="H29" s="158">
        <v>43</v>
      </c>
      <c r="I29" s="155">
        <v>46</v>
      </c>
      <c r="J29" s="156">
        <v>19</v>
      </c>
      <c r="K29" s="155">
        <v>20</v>
      </c>
      <c r="L29" s="154">
        <v>3.5</v>
      </c>
      <c r="M29" s="155">
        <v>5</v>
      </c>
      <c r="N29" s="154">
        <v>25</v>
      </c>
      <c r="O29" s="155">
        <v>26</v>
      </c>
      <c r="P29" s="154">
        <v>35</v>
      </c>
      <c r="Q29" s="155">
        <v>36</v>
      </c>
      <c r="R29" s="156">
        <v>67</v>
      </c>
      <c r="S29" s="155">
        <v>69</v>
      </c>
      <c r="T29" s="156">
        <v>92</v>
      </c>
      <c r="U29" s="155">
        <v>96</v>
      </c>
      <c r="V29" s="154">
        <v>18</v>
      </c>
      <c r="W29" s="155">
        <v>20</v>
      </c>
      <c r="X29" s="154">
        <v>87</v>
      </c>
      <c r="Y29" s="155">
        <v>89</v>
      </c>
      <c r="Z29" s="154">
        <f t="shared" ref="Z29:AA30" si="13">X29+V29+T29+R29+P29+N29+L29+J29+H29+F29+D29</f>
        <v>566.5</v>
      </c>
      <c r="AA29" s="154">
        <f t="shared" si="13"/>
        <v>592</v>
      </c>
      <c r="AB29" s="156">
        <f t="shared" si="0"/>
        <v>25.5</v>
      </c>
      <c r="AC29" s="157">
        <f t="shared" si="1"/>
        <v>4.5013239187996472</v>
      </c>
      <c r="AD29" s="9"/>
      <c r="AE29" s="1"/>
    </row>
    <row r="30" spans="1:31">
      <c r="A30" s="8"/>
      <c r="B30" s="32"/>
      <c r="C30" s="58" t="s">
        <v>34</v>
      </c>
      <c r="D30" s="154">
        <v>671</v>
      </c>
      <c r="E30" s="155">
        <v>708</v>
      </c>
      <c r="F30" s="154">
        <v>1036</v>
      </c>
      <c r="G30" s="155">
        <v>1096</v>
      </c>
      <c r="H30" s="158">
        <v>294</v>
      </c>
      <c r="I30" s="155">
        <v>318</v>
      </c>
      <c r="J30" s="156">
        <v>33</v>
      </c>
      <c r="K30" s="155">
        <v>35</v>
      </c>
      <c r="L30" s="154">
        <v>16</v>
      </c>
      <c r="M30" s="155">
        <v>17</v>
      </c>
      <c r="N30" s="154">
        <v>113</v>
      </c>
      <c r="O30" s="155">
        <v>121</v>
      </c>
      <c r="P30" s="154">
        <v>276</v>
      </c>
      <c r="Q30" s="155">
        <v>287</v>
      </c>
      <c r="R30" s="156">
        <v>687</v>
      </c>
      <c r="S30" s="155">
        <v>719</v>
      </c>
      <c r="T30" s="156">
        <v>876</v>
      </c>
      <c r="U30" s="155">
        <v>929</v>
      </c>
      <c r="V30" s="154">
        <v>160</v>
      </c>
      <c r="W30" s="155">
        <v>181</v>
      </c>
      <c r="X30" s="154">
        <v>462</v>
      </c>
      <c r="Y30" s="155">
        <v>486</v>
      </c>
      <c r="Z30" s="154">
        <f t="shared" si="13"/>
        <v>4624</v>
      </c>
      <c r="AA30" s="154">
        <f t="shared" si="13"/>
        <v>4897</v>
      </c>
      <c r="AB30" s="156">
        <f t="shared" si="0"/>
        <v>273</v>
      </c>
      <c r="AC30" s="157">
        <f t="shared" si="1"/>
        <v>5.9039792387543253</v>
      </c>
      <c r="AD30" s="9"/>
      <c r="AE30" s="1"/>
    </row>
    <row r="31" spans="1:31">
      <c r="A31" s="12"/>
      <c r="B31" s="34"/>
      <c r="C31" s="58" t="s">
        <v>35</v>
      </c>
      <c r="D31" s="154">
        <f>D30/D29*1000</f>
        <v>6989.583333333333</v>
      </c>
      <c r="E31" s="154">
        <f t="shared" ref="E31:AA31" si="14">E30/E29*1000</f>
        <v>7080</v>
      </c>
      <c r="F31" s="154">
        <f t="shared" si="14"/>
        <v>12790.123456790123</v>
      </c>
      <c r="G31" s="154">
        <f t="shared" si="14"/>
        <v>12894.117647058823</v>
      </c>
      <c r="H31" s="154">
        <f t="shared" si="14"/>
        <v>6837.2093023255811</v>
      </c>
      <c r="I31" s="154">
        <f t="shared" si="14"/>
        <v>6913.0434782608691</v>
      </c>
      <c r="J31" s="154">
        <f t="shared" si="14"/>
        <v>1736.8421052631579</v>
      </c>
      <c r="K31" s="154">
        <f t="shared" si="14"/>
        <v>1750</v>
      </c>
      <c r="L31" s="154">
        <f t="shared" si="14"/>
        <v>4571.4285714285716</v>
      </c>
      <c r="M31" s="154">
        <f t="shared" si="14"/>
        <v>3400</v>
      </c>
      <c r="N31" s="154">
        <f t="shared" si="14"/>
        <v>4520</v>
      </c>
      <c r="O31" s="154">
        <f t="shared" si="14"/>
        <v>4653.8461538461543</v>
      </c>
      <c r="P31" s="154">
        <f t="shared" si="14"/>
        <v>7885.7142857142862</v>
      </c>
      <c r="Q31" s="154">
        <f t="shared" si="14"/>
        <v>7972.2222222222226</v>
      </c>
      <c r="R31" s="154">
        <f t="shared" si="14"/>
        <v>10253.731343283582</v>
      </c>
      <c r="S31" s="154">
        <f t="shared" si="14"/>
        <v>10420.289855072462</v>
      </c>
      <c r="T31" s="154">
        <f t="shared" si="14"/>
        <v>9521.7391304347839</v>
      </c>
      <c r="U31" s="154">
        <f t="shared" si="14"/>
        <v>9677.0833333333339</v>
      </c>
      <c r="V31" s="154">
        <f t="shared" si="14"/>
        <v>8888.8888888888887</v>
      </c>
      <c r="W31" s="154">
        <f t="shared" si="14"/>
        <v>9050</v>
      </c>
      <c r="X31" s="154">
        <f t="shared" si="14"/>
        <v>5310.3448275862074</v>
      </c>
      <c r="Y31" s="154">
        <f t="shared" si="14"/>
        <v>5460.6741573033705</v>
      </c>
      <c r="Z31" s="154">
        <f t="shared" si="14"/>
        <v>8162.4007060900276</v>
      </c>
      <c r="AA31" s="154">
        <f t="shared" si="14"/>
        <v>8271.95945945946</v>
      </c>
      <c r="AB31" s="156">
        <f t="shared" si="0"/>
        <v>109.55875336943245</v>
      </c>
      <c r="AC31" s="157">
        <f t="shared" si="1"/>
        <v>1.3422368897877048</v>
      </c>
      <c r="AD31" s="9"/>
      <c r="AE31" s="1"/>
    </row>
    <row r="32" spans="1:31">
      <c r="A32" s="152">
        <v>8</v>
      </c>
      <c r="B32" s="5" t="s">
        <v>221</v>
      </c>
      <c r="C32" s="58" t="s">
        <v>32</v>
      </c>
      <c r="D32" s="154">
        <v>99</v>
      </c>
      <c r="E32" s="155">
        <v>108</v>
      </c>
      <c r="F32" s="154">
        <v>100</v>
      </c>
      <c r="G32" s="155">
        <v>108</v>
      </c>
      <c r="H32" s="156">
        <v>46</v>
      </c>
      <c r="I32" s="155">
        <v>50</v>
      </c>
      <c r="J32" s="156">
        <v>8</v>
      </c>
      <c r="K32" s="155">
        <v>9</v>
      </c>
      <c r="L32" s="154"/>
      <c r="M32" s="155"/>
      <c r="N32" s="154">
        <v>26</v>
      </c>
      <c r="O32" s="155">
        <v>30</v>
      </c>
      <c r="P32" s="154">
        <v>27</v>
      </c>
      <c r="Q32" s="155">
        <v>34</v>
      </c>
      <c r="R32" s="156">
        <v>86</v>
      </c>
      <c r="S32" s="155">
        <v>95</v>
      </c>
      <c r="T32" s="156">
        <v>94</v>
      </c>
      <c r="U32" s="155">
        <v>100</v>
      </c>
      <c r="V32" s="154"/>
      <c r="W32" s="155"/>
      <c r="X32" s="154">
        <v>68</v>
      </c>
      <c r="Y32" s="155">
        <v>75</v>
      </c>
      <c r="Z32" s="154">
        <f t="shared" ref="Z32:AA33" si="15">X32+V32+T32+R32+P32+N32+L32+J32+H32+F32+D32</f>
        <v>554</v>
      </c>
      <c r="AA32" s="154">
        <f t="shared" si="15"/>
        <v>609</v>
      </c>
      <c r="AB32" s="156">
        <f t="shared" si="0"/>
        <v>55</v>
      </c>
      <c r="AC32" s="157">
        <f t="shared" si="1"/>
        <v>9.9277978339350188</v>
      </c>
      <c r="AD32" s="9"/>
      <c r="AE32" s="1"/>
    </row>
    <row r="33" spans="1:31">
      <c r="A33" s="8"/>
      <c r="B33" s="32"/>
      <c r="C33" s="58" t="s">
        <v>34</v>
      </c>
      <c r="D33" s="154">
        <v>707</v>
      </c>
      <c r="E33" s="155">
        <v>771</v>
      </c>
      <c r="F33" s="154">
        <v>934</v>
      </c>
      <c r="G33" s="155">
        <v>1071</v>
      </c>
      <c r="H33" s="156">
        <v>244</v>
      </c>
      <c r="I33" s="155">
        <v>281</v>
      </c>
      <c r="J33" s="156">
        <v>35</v>
      </c>
      <c r="K33" s="155">
        <v>40</v>
      </c>
      <c r="L33" s="154"/>
      <c r="M33" s="155"/>
      <c r="N33" s="154">
        <v>129</v>
      </c>
      <c r="O33" s="155">
        <v>160</v>
      </c>
      <c r="P33" s="154">
        <v>214</v>
      </c>
      <c r="Q33" s="155">
        <v>237</v>
      </c>
      <c r="R33" s="156">
        <v>902</v>
      </c>
      <c r="S33" s="155">
        <v>1018</v>
      </c>
      <c r="T33" s="156">
        <v>820</v>
      </c>
      <c r="U33" s="155">
        <v>937</v>
      </c>
      <c r="V33" s="154"/>
      <c r="W33" s="155"/>
      <c r="X33" s="154">
        <v>332</v>
      </c>
      <c r="Y33" s="155">
        <v>389</v>
      </c>
      <c r="Z33" s="154">
        <f t="shared" si="15"/>
        <v>4317</v>
      </c>
      <c r="AA33" s="154">
        <f t="shared" si="15"/>
        <v>4904</v>
      </c>
      <c r="AB33" s="156">
        <f t="shared" si="0"/>
        <v>587</v>
      </c>
      <c r="AC33" s="157">
        <f t="shared" si="1"/>
        <v>13.597405605744731</v>
      </c>
      <c r="AD33" s="9"/>
      <c r="AE33" s="1"/>
    </row>
    <row r="34" spans="1:31">
      <c r="A34" s="12"/>
      <c r="B34" s="34"/>
      <c r="C34" s="58" t="s">
        <v>35</v>
      </c>
      <c r="D34" s="154">
        <f>D33/D32*1000</f>
        <v>7141.4141414141413</v>
      </c>
      <c r="E34" s="154">
        <f t="shared" ref="E34:AA34" si="16">E33/E32*1000</f>
        <v>7138.8888888888896</v>
      </c>
      <c r="F34" s="154">
        <f t="shared" si="16"/>
        <v>9340</v>
      </c>
      <c r="G34" s="154">
        <f t="shared" si="16"/>
        <v>9916.6666666666661</v>
      </c>
      <c r="H34" s="154">
        <f t="shared" si="16"/>
        <v>5304.347826086956</v>
      </c>
      <c r="I34" s="154">
        <f t="shared" si="16"/>
        <v>5620</v>
      </c>
      <c r="J34" s="154">
        <f t="shared" si="16"/>
        <v>4375</v>
      </c>
      <c r="K34" s="154">
        <f t="shared" si="16"/>
        <v>4444.4444444444443</v>
      </c>
      <c r="L34" s="154"/>
      <c r="M34" s="154"/>
      <c r="N34" s="154">
        <f t="shared" si="16"/>
        <v>4961.5384615384619</v>
      </c>
      <c r="O34" s="154">
        <f t="shared" si="16"/>
        <v>5333.333333333333</v>
      </c>
      <c r="P34" s="154">
        <f t="shared" si="16"/>
        <v>7925.9259259259252</v>
      </c>
      <c r="Q34" s="154">
        <f t="shared" si="16"/>
        <v>6970.588235294118</v>
      </c>
      <c r="R34" s="154">
        <f t="shared" si="16"/>
        <v>10488.372093023258</v>
      </c>
      <c r="S34" s="154">
        <f t="shared" si="16"/>
        <v>10715.789473684212</v>
      </c>
      <c r="T34" s="154">
        <f t="shared" si="16"/>
        <v>8723.4042553191484</v>
      </c>
      <c r="U34" s="154">
        <f t="shared" si="16"/>
        <v>9370</v>
      </c>
      <c r="V34" s="154"/>
      <c r="W34" s="154"/>
      <c r="X34" s="154">
        <f t="shared" si="16"/>
        <v>4882.3529411764712</v>
      </c>
      <c r="Y34" s="154">
        <f t="shared" si="16"/>
        <v>5186.666666666667</v>
      </c>
      <c r="Z34" s="154">
        <f t="shared" si="16"/>
        <v>7792.4187725631764</v>
      </c>
      <c r="AA34" s="154">
        <f t="shared" si="16"/>
        <v>8052.5451559934318</v>
      </c>
      <c r="AB34" s="156">
        <f t="shared" si="0"/>
        <v>260.12638343025537</v>
      </c>
      <c r="AC34" s="157">
        <f t="shared" si="1"/>
        <v>3.3381982029270669</v>
      </c>
      <c r="AD34" s="9"/>
      <c r="AE34" s="1"/>
    </row>
    <row r="35" spans="1:31">
      <c r="A35" s="152">
        <v>9</v>
      </c>
      <c r="B35" s="5" t="s">
        <v>222</v>
      </c>
      <c r="C35" s="58" t="s">
        <v>32</v>
      </c>
      <c r="D35" s="154"/>
      <c r="E35" s="155"/>
      <c r="F35" s="154">
        <v>39</v>
      </c>
      <c r="G35" s="155">
        <v>43</v>
      </c>
      <c r="H35" s="158">
        <v>29</v>
      </c>
      <c r="I35" s="155">
        <v>31</v>
      </c>
      <c r="J35" s="156">
        <v>6</v>
      </c>
      <c r="K35" s="155">
        <v>7</v>
      </c>
      <c r="L35" s="154">
        <v>4</v>
      </c>
      <c r="M35" s="155">
        <v>5</v>
      </c>
      <c r="N35" s="154">
        <v>27</v>
      </c>
      <c r="O35" s="155">
        <v>29</v>
      </c>
      <c r="P35" s="154">
        <v>9</v>
      </c>
      <c r="Q35" s="155">
        <v>9</v>
      </c>
      <c r="R35" s="156">
        <v>41</v>
      </c>
      <c r="S35" s="155">
        <v>43</v>
      </c>
      <c r="T35" s="156">
        <v>199</v>
      </c>
      <c r="U35" s="155">
        <v>202</v>
      </c>
      <c r="V35" s="154">
        <v>39</v>
      </c>
      <c r="W35" s="155">
        <v>40</v>
      </c>
      <c r="X35" s="154">
        <v>58</v>
      </c>
      <c r="Y35" s="155">
        <v>63</v>
      </c>
      <c r="Z35" s="154">
        <f t="shared" ref="Z35:AA36" si="17">X35+V35+T35+R35+P35+N35+L35+J35+H35+F35+D35</f>
        <v>451</v>
      </c>
      <c r="AA35" s="154">
        <f t="shared" si="17"/>
        <v>472</v>
      </c>
      <c r="AB35" s="156">
        <f t="shared" si="0"/>
        <v>21</v>
      </c>
      <c r="AC35" s="157">
        <f t="shared" si="1"/>
        <v>4.6563192904656319</v>
      </c>
      <c r="AD35" s="9"/>
      <c r="AE35" s="1"/>
    </row>
    <row r="36" spans="1:31">
      <c r="A36" s="8"/>
      <c r="B36" s="32" t="s">
        <v>223</v>
      </c>
      <c r="C36" s="58" t="s">
        <v>34</v>
      </c>
      <c r="D36" s="154"/>
      <c r="E36" s="155"/>
      <c r="F36" s="154">
        <v>86</v>
      </c>
      <c r="G36" s="155">
        <v>106</v>
      </c>
      <c r="H36" s="158">
        <v>103</v>
      </c>
      <c r="I36" s="155">
        <v>122</v>
      </c>
      <c r="J36" s="156">
        <v>14</v>
      </c>
      <c r="K36" s="155">
        <v>20</v>
      </c>
      <c r="L36" s="154">
        <v>16</v>
      </c>
      <c r="M36" s="155">
        <v>20</v>
      </c>
      <c r="N36" s="154">
        <v>68</v>
      </c>
      <c r="O36" s="155">
        <v>78</v>
      </c>
      <c r="P36" s="154">
        <v>22</v>
      </c>
      <c r="Q36" s="155">
        <v>22</v>
      </c>
      <c r="R36" s="156">
        <v>132</v>
      </c>
      <c r="S36" s="155">
        <v>154</v>
      </c>
      <c r="T36" s="156">
        <v>566</v>
      </c>
      <c r="U36" s="155">
        <v>606</v>
      </c>
      <c r="V36" s="154">
        <v>110</v>
      </c>
      <c r="W36" s="155">
        <v>116</v>
      </c>
      <c r="X36" s="154">
        <v>529</v>
      </c>
      <c r="Y36" s="155">
        <v>597</v>
      </c>
      <c r="Z36" s="154">
        <f t="shared" si="17"/>
        <v>1646</v>
      </c>
      <c r="AA36" s="154">
        <f t="shared" si="17"/>
        <v>1841</v>
      </c>
      <c r="AB36" s="156">
        <f t="shared" si="0"/>
        <v>195</v>
      </c>
      <c r="AC36" s="157">
        <f t="shared" si="1"/>
        <v>11.846901579586877</v>
      </c>
      <c r="AD36" s="9"/>
      <c r="AE36" s="1"/>
    </row>
    <row r="37" spans="1:31">
      <c r="A37" s="12"/>
      <c r="B37" s="34"/>
      <c r="C37" s="58" t="s">
        <v>35</v>
      </c>
      <c r="D37" s="154"/>
      <c r="E37" s="155"/>
      <c r="F37" s="154">
        <f>F36/F35*1000</f>
        <v>2205.1282051282051</v>
      </c>
      <c r="G37" s="154">
        <f t="shared" ref="G37:AA37" si="18">G36/G35*1000</f>
        <v>2465.1162790697672</v>
      </c>
      <c r="H37" s="154">
        <f t="shared" si="18"/>
        <v>3551.7241379310349</v>
      </c>
      <c r="I37" s="154">
        <f t="shared" si="18"/>
        <v>3935.483870967742</v>
      </c>
      <c r="J37" s="154">
        <f t="shared" si="18"/>
        <v>2333.3333333333335</v>
      </c>
      <c r="K37" s="154">
        <f t="shared" si="18"/>
        <v>2857.1428571428573</v>
      </c>
      <c r="L37" s="154">
        <f t="shared" si="18"/>
        <v>4000</v>
      </c>
      <c r="M37" s="154">
        <f t="shared" si="18"/>
        <v>4000</v>
      </c>
      <c r="N37" s="154">
        <f t="shared" si="18"/>
        <v>2518.5185185185187</v>
      </c>
      <c r="O37" s="154">
        <f t="shared" si="18"/>
        <v>2689.655172413793</v>
      </c>
      <c r="P37" s="154">
        <f t="shared" si="18"/>
        <v>2444.4444444444448</v>
      </c>
      <c r="Q37" s="154">
        <f t="shared" si="18"/>
        <v>2444.4444444444448</v>
      </c>
      <c r="R37" s="154">
        <f t="shared" si="18"/>
        <v>3219.5121951219512</v>
      </c>
      <c r="S37" s="154">
        <f t="shared" si="18"/>
        <v>3581.3953488372094</v>
      </c>
      <c r="T37" s="154">
        <f t="shared" si="18"/>
        <v>2844.2211055276384</v>
      </c>
      <c r="U37" s="154">
        <f t="shared" si="18"/>
        <v>3000</v>
      </c>
      <c r="V37" s="154">
        <f t="shared" si="18"/>
        <v>2820.5128205128208</v>
      </c>
      <c r="W37" s="154">
        <f t="shared" si="18"/>
        <v>2900</v>
      </c>
      <c r="X37" s="154">
        <f t="shared" si="18"/>
        <v>9120.6896551724149</v>
      </c>
      <c r="Y37" s="154">
        <f t="shared" si="18"/>
        <v>9476.1904761904771</v>
      </c>
      <c r="Z37" s="154">
        <f t="shared" si="18"/>
        <v>3649.667405764967</v>
      </c>
      <c r="AA37" s="154">
        <f t="shared" si="18"/>
        <v>3900.4237288135591</v>
      </c>
      <c r="AB37" s="156">
        <f t="shared" si="0"/>
        <v>250.75632304859209</v>
      </c>
      <c r="AC37" s="157">
        <f t="shared" si="1"/>
        <v>6.8706623143933792</v>
      </c>
      <c r="AD37" s="9"/>
      <c r="AE37" s="1"/>
    </row>
    <row r="38" spans="1:31">
      <c r="A38" s="152">
        <v>10</v>
      </c>
      <c r="B38" s="5" t="s">
        <v>224</v>
      </c>
      <c r="C38" s="58" t="s">
        <v>32</v>
      </c>
      <c r="D38" s="154">
        <v>66</v>
      </c>
      <c r="E38" s="155">
        <v>70</v>
      </c>
      <c r="F38" s="154">
        <v>202</v>
      </c>
      <c r="G38" s="155">
        <v>205</v>
      </c>
      <c r="H38" s="158">
        <v>67</v>
      </c>
      <c r="I38" s="155">
        <v>70</v>
      </c>
      <c r="J38" s="156">
        <v>8</v>
      </c>
      <c r="K38" s="155">
        <v>9</v>
      </c>
      <c r="L38" s="154">
        <v>16</v>
      </c>
      <c r="M38" s="155">
        <v>17</v>
      </c>
      <c r="N38" s="154">
        <v>238</v>
      </c>
      <c r="O38" s="155">
        <v>241</v>
      </c>
      <c r="P38" s="154">
        <v>12</v>
      </c>
      <c r="Q38" s="155">
        <v>13</v>
      </c>
      <c r="R38" s="156">
        <v>92</v>
      </c>
      <c r="S38" s="155">
        <v>96</v>
      </c>
      <c r="T38" s="156">
        <v>128</v>
      </c>
      <c r="U38" s="155">
        <v>131</v>
      </c>
      <c r="V38" s="154">
        <v>45</v>
      </c>
      <c r="W38" s="155">
        <v>46</v>
      </c>
      <c r="X38" s="154">
        <v>76</v>
      </c>
      <c r="Y38" s="155">
        <v>79</v>
      </c>
      <c r="Z38" s="154">
        <f t="shared" ref="Z38:AA39" si="19">X38+V38+T38+R38+P38+N38+L38+J38+H38+F38+D38</f>
        <v>950</v>
      </c>
      <c r="AA38" s="154">
        <f t="shared" si="19"/>
        <v>977</v>
      </c>
      <c r="AB38" s="156">
        <f t="shared" si="0"/>
        <v>27</v>
      </c>
      <c r="AC38" s="157">
        <f t="shared" si="1"/>
        <v>2.8421052631578947</v>
      </c>
      <c r="AD38" s="9"/>
      <c r="AE38" s="1"/>
    </row>
    <row r="39" spans="1:31">
      <c r="A39" s="8"/>
      <c r="B39" s="32"/>
      <c r="C39" s="58" t="s">
        <v>34</v>
      </c>
      <c r="D39" s="154">
        <v>593</v>
      </c>
      <c r="E39" s="155">
        <v>636</v>
      </c>
      <c r="F39" s="154">
        <v>1479</v>
      </c>
      <c r="G39" s="155">
        <v>1550</v>
      </c>
      <c r="H39" s="158">
        <v>499</v>
      </c>
      <c r="I39" s="155">
        <v>528</v>
      </c>
      <c r="J39" s="156">
        <v>55</v>
      </c>
      <c r="K39" s="155">
        <v>64</v>
      </c>
      <c r="L39" s="154">
        <v>81</v>
      </c>
      <c r="M39" s="155">
        <v>89</v>
      </c>
      <c r="N39" s="154">
        <v>1216</v>
      </c>
      <c r="O39" s="155">
        <v>1275</v>
      </c>
      <c r="P39" s="154">
        <v>64</v>
      </c>
      <c r="Q39" s="155">
        <v>71</v>
      </c>
      <c r="R39" s="156">
        <v>539</v>
      </c>
      <c r="S39" s="155">
        <v>570</v>
      </c>
      <c r="T39" s="156">
        <v>1297</v>
      </c>
      <c r="U39" s="155">
        <v>1354</v>
      </c>
      <c r="V39" s="154">
        <v>459</v>
      </c>
      <c r="W39" s="155">
        <v>478</v>
      </c>
      <c r="X39" s="154">
        <v>417</v>
      </c>
      <c r="Y39" s="155">
        <v>441</v>
      </c>
      <c r="Z39" s="154">
        <f t="shared" si="19"/>
        <v>6699</v>
      </c>
      <c r="AA39" s="154">
        <f t="shared" si="19"/>
        <v>7056</v>
      </c>
      <c r="AB39" s="156">
        <f t="shared" si="0"/>
        <v>357</v>
      </c>
      <c r="AC39" s="157">
        <f t="shared" si="1"/>
        <v>5.3291536050156738</v>
      </c>
      <c r="AD39" s="9"/>
      <c r="AE39" s="1"/>
    </row>
    <row r="40" spans="1:31">
      <c r="A40" s="12"/>
      <c r="B40" s="34"/>
      <c r="C40" s="58" t="s">
        <v>35</v>
      </c>
      <c r="D40" s="154">
        <f>D39/D38*1000</f>
        <v>8984.8484848484841</v>
      </c>
      <c r="E40" s="154">
        <f t="shared" ref="E40:AA40" si="20">E39/E38*1000</f>
        <v>9085.7142857142862</v>
      </c>
      <c r="F40" s="154">
        <f t="shared" si="20"/>
        <v>7321.7821782178216</v>
      </c>
      <c r="G40" s="154">
        <f t="shared" si="20"/>
        <v>7560.9756097560976</v>
      </c>
      <c r="H40" s="154">
        <f t="shared" si="20"/>
        <v>7447.7611940298511</v>
      </c>
      <c r="I40" s="154">
        <f t="shared" si="20"/>
        <v>7542.8571428571431</v>
      </c>
      <c r="J40" s="154">
        <f t="shared" si="20"/>
        <v>6875</v>
      </c>
      <c r="K40" s="154">
        <f t="shared" si="20"/>
        <v>7111.1111111111104</v>
      </c>
      <c r="L40" s="154">
        <f t="shared" si="20"/>
        <v>5062.5</v>
      </c>
      <c r="M40" s="154">
        <f t="shared" si="20"/>
        <v>5235.2941176470586</v>
      </c>
      <c r="N40" s="154">
        <f t="shared" si="20"/>
        <v>5109.2436974789916</v>
      </c>
      <c r="O40" s="154">
        <f t="shared" si="20"/>
        <v>5290.45643153527</v>
      </c>
      <c r="P40" s="154">
        <f t="shared" si="20"/>
        <v>5333.333333333333</v>
      </c>
      <c r="Q40" s="154">
        <f t="shared" si="20"/>
        <v>5461.5384615384619</v>
      </c>
      <c r="R40" s="154">
        <f t="shared" si="20"/>
        <v>5858.695652173913</v>
      </c>
      <c r="S40" s="154">
        <f t="shared" si="20"/>
        <v>5937.5</v>
      </c>
      <c r="T40" s="154">
        <f t="shared" si="20"/>
        <v>10132.8125</v>
      </c>
      <c r="U40" s="154">
        <f t="shared" si="20"/>
        <v>10335.877862595418</v>
      </c>
      <c r="V40" s="154">
        <f t="shared" si="20"/>
        <v>10200</v>
      </c>
      <c r="W40" s="154">
        <f t="shared" si="20"/>
        <v>10391.304347826088</v>
      </c>
      <c r="X40" s="154">
        <f t="shared" si="20"/>
        <v>5486.8421052631575</v>
      </c>
      <c r="Y40" s="154">
        <f t="shared" si="20"/>
        <v>5582.2784810126586</v>
      </c>
      <c r="Z40" s="154">
        <f t="shared" si="20"/>
        <v>7051.5789473684208</v>
      </c>
      <c r="AA40" s="154">
        <f t="shared" si="20"/>
        <v>7222.1084953940626</v>
      </c>
      <c r="AB40" s="156">
        <f t="shared" si="0"/>
        <v>170.52954802564182</v>
      </c>
      <c r="AC40" s="157">
        <f t="shared" si="1"/>
        <v>2.4183172208443011</v>
      </c>
      <c r="AD40" s="9"/>
      <c r="AE40" s="1"/>
    </row>
    <row r="41" spans="1:31">
      <c r="A41" s="152">
        <v>11</v>
      </c>
      <c r="B41" s="5" t="s">
        <v>225</v>
      </c>
      <c r="C41" s="58" t="s">
        <v>32</v>
      </c>
      <c r="D41" s="154">
        <v>43</v>
      </c>
      <c r="E41" s="155">
        <v>47</v>
      </c>
      <c r="F41" s="154">
        <v>60</v>
      </c>
      <c r="G41" s="155">
        <v>65</v>
      </c>
      <c r="H41" s="156">
        <v>28</v>
      </c>
      <c r="I41" s="155">
        <v>29</v>
      </c>
      <c r="J41" s="156">
        <v>5</v>
      </c>
      <c r="K41" s="155">
        <v>6</v>
      </c>
      <c r="L41" s="154"/>
      <c r="M41" s="155"/>
      <c r="N41" s="154">
        <v>31</v>
      </c>
      <c r="O41" s="155">
        <v>33</v>
      </c>
      <c r="P41" s="154">
        <v>195</v>
      </c>
      <c r="Q41" s="155">
        <v>195</v>
      </c>
      <c r="R41" s="156">
        <v>331</v>
      </c>
      <c r="S41" s="155">
        <v>333</v>
      </c>
      <c r="T41" s="156">
        <v>182</v>
      </c>
      <c r="U41" s="155">
        <v>185</v>
      </c>
      <c r="V41" s="154">
        <v>48</v>
      </c>
      <c r="W41" s="155">
        <v>48</v>
      </c>
      <c r="X41" s="154">
        <v>112</v>
      </c>
      <c r="Y41" s="155">
        <v>119</v>
      </c>
      <c r="Z41" s="154">
        <f t="shared" ref="Z41:AA42" si="21">X41+V41+T41+R41+P41+N41+L41+J41+H41+F41+D41</f>
        <v>1035</v>
      </c>
      <c r="AA41" s="154">
        <f t="shared" si="21"/>
        <v>1060</v>
      </c>
      <c r="AB41" s="156">
        <f t="shared" si="0"/>
        <v>25</v>
      </c>
      <c r="AC41" s="157">
        <f t="shared" si="1"/>
        <v>2.4154589371980677</v>
      </c>
      <c r="AD41" s="9"/>
      <c r="AE41" s="1"/>
    </row>
    <row r="42" spans="1:31">
      <c r="A42" s="8"/>
      <c r="B42" s="32"/>
      <c r="C42" s="58" t="s">
        <v>34</v>
      </c>
      <c r="D42" s="154">
        <v>331</v>
      </c>
      <c r="E42" s="155">
        <v>366</v>
      </c>
      <c r="F42" s="154">
        <v>1062</v>
      </c>
      <c r="G42" s="155">
        <v>1163</v>
      </c>
      <c r="H42" s="156">
        <v>273</v>
      </c>
      <c r="I42" s="155">
        <v>286</v>
      </c>
      <c r="J42" s="156">
        <v>34</v>
      </c>
      <c r="K42" s="155">
        <v>41</v>
      </c>
      <c r="L42" s="154"/>
      <c r="M42" s="155"/>
      <c r="N42" s="154">
        <v>455</v>
      </c>
      <c r="O42" s="155">
        <v>488</v>
      </c>
      <c r="P42" s="154">
        <v>1967</v>
      </c>
      <c r="Q42" s="155">
        <v>1982</v>
      </c>
      <c r="R42" s="156">
        <v>4495</v>
      </c>
      <c r="S42" s="155">
        <v>4560</v>
      </c>
      <c r="T42" s="156">
        <v>3494</v>
      </c>
      <c r="U42" s="155">
        <v>3571</v>
      </c>
      <c r="V42" s="154">
        <v>850</v>
      </c>
      <c r="W42" s="155">
        <v>855</v>
      </c>
      <c r="X42" s="154">
        <v>1387</v>
      </c>
      <c r="Y42" s="155">
        <v>1487</v>
      </c>
      <c r="Z42" s="154">
        <f t="shared" si="21"/>
        <v>14348</v>
      </c>
      <c r="AA42" s="154">
        <f t="shared" si="21"/>
        <v>14799</v>
      </c>
      <c r="AB42" s="156">
        <f t="shared" si="0"/>
        <v>451</v>
      </c>
      <c r="AC42" s="157">
        <f t="shared" si="1"/>
        <v>3.1432952327850572</v>
      </c>
      <c r="AD42" s="9"/>
      <c r="AE42" s="1"/>
    </row>
    <row r="43" spans="1:31">
      <c r="A43" s="12"/>
      <c r="B43" s="34"/>
      <c r="C43" s="58" t="s">
        <v>35</v>
      </c>
      <c r="D43" s="154">
        <f>D42/D41*1000</f>
        <v>7697.6744186046517</v>
      </c>
      <c r="E43" s="154">
        <f t="shared" ref="E43:AA43" si="22">E42/E41*1000</f>
        <v>7787.234042553192</v>
      </c>
      <c r="F43" s="154">
        <f t="shared" si="22"/>
        <v>17700</v>
      </c>
      <c r="G43" s="154">
        <f t="shared" si="22"/>
        <v>17892.307692307691</v>
      </c>
      <c r="H43" s="154">
        <f t="shared" si="22"/>
        <v>9750</v>
      </c>
      <c r="I43" s="154">
        <f t="shared" si="22"/>
        <v>9862.0689655172428</v>
      </c>
      <c r="J43" s="154">
        <f t="shared" si="22"/>
        <v>6800</v>
      </c>
      <c r="K43" s="154">
        <f t="shared" si="22"/>
        <v>6833.333333333333</v>
      </c>
      <c r="L43" s="154"/>
      <c r="M43" s="154"/>
      <c r="N43" s="154">
        <f t="shared" si="22"/>
        <v>14677.41935483871</v>
      </c>
      <c r="O43" s="154">
        <f t="shared" si="22"/>
        <v>14787.878787878788</v>
      </c>
      <c r="P43" s="154">
        <f t="shared" si="22"/>
        <v>10087.179487179486</v>
      </c>
      <c r="Q43" s="154">
        <f t="shared" si="22"/>
        <v>10164.102564102563</v>
      </c>
      <c r="R43" s="154">
        <f t="shared" si="22"/>
        <v>13580.060422960725</v>
      </c>
      <c r="S43" s="154">
        <f t="shared" si="22"/>
        <v>13693.693693693695</v>
      </c>
      <c r="T43" s="154">
        <f t="shared" si="22"/>
        <v>19197.802197802197</v>
      </c>
      <c r="U43" s="154">
        <f t="shared" si="22"/>
        <v>19302.702702702703</v>
      </c>
      <c r="V43" s="154">
        <f t="shared" si="22"/>
        <v>17708.333333333332</v>
      </c>
      <c r="W43" s="154">
        <f t="shared" si="22"/>
        <v>17812.5</v>
      </c>
      <c r="X43" s="154">
        <f t="shared" si="22"/>
        <v>12383.928571428571</v>
      </c>
      <c r="Y43" s="154">
        <f t="shared" si="22"/>
        <v>12495.79831932773</v>
      </c>
      <c r="Z43" s="154">
        <f t="shared" si="22"/>
        <v>13862.801932367151</v>
      </c>
      <c r="AA43" s="154">
        <f t="shared" si="22"/>
        <v>13961.32075471698</v>
      </c>
      <c r="AB43" s="156">
        <f t="shared" si="0"/>
        <v>98.518822349829861</v>
      </c>
      <c r="AC43" s="157">
        <f t="shared" si="1"/>
        <v>0.7106703452193609</v>
      </c>
      <c r="AD43" s="9"/>
      <c r="AE43" s="1"/>
    </row>
    <row r="44" spans="1:31">
      <c r="A44" s="152">
        <v>12</v>
      </c>
      <c r="B44" s="5" t="s">
        <v>226</v>
      </c>
      <c r="C44" s="58" t="s">
        <v>32</v>
      </c>
      <c r="D44" s="154">
        <v>88</v>
      </c>
      <c r="E44" s="155">
        <v>97</v>
      </c>
      <c r="F44" s="154">
        <v>20</v>
      </c>
      <c r="G44" s="155">
        <v>23</v>
      </c>
      <c r="H44" s="156"/>
      <c r="I44" s="155"/>
      <c r="J44" s="156"/>
      <c r="K44" s="155"/>
      <c r="L44" s="154"/>
      <c r="M44" s="155"/>
      <c r="N44" s="154">
        <v>22</v>
      </c>
      <c r="O44" s="155">
        <v>24</v>
      </c>
      <c r="P44" s="154">
        <v>22</v>
      </c>
      <c r="Q44" s="155">
        <v>22</v>
      </c>
      <c r="R44" s="156">
        <v>41</v>
      </c>
      <c r="S44" s="155">
        <v>46</v>
      </c>
      <c r="T44" s="156">
        <v>148</v>
      </c>
      <c r="U44" s="155">
        <v>155</v>
      </c>
      <c r="V44" s="154">
        <v>26</v>
      </c>
      <c r="W44" s="155">
        <v>31</v>
      </c>
      <c r="X44" s="154">
        <v>90</v>
      </c>
      <c r="Y44" s="155">
        <v>98</v>
      </c>
      <c r="Z44" s="154">
        <f t="shared" ref="Z44:AA45" si="23">X44+V44+T44+R44+P44+N44+L44+J44+H44+F44+D44</f>
        <v>457</v>
      </c>
      <c r="AA44" s="154">
        <f t="shared" si="23"/>
        <v>496</v>
      </c>
      <c r="AB44" s="156">
        <f t="shared" si="0"/>
        <v>39</v>
      </c>
      <c r="AC44" s="157">
        <f t="shared" si="1"/>
        <v>8.5339168490153181</v>
      </c>
      <c r="AD44" s="9"/>
      <c r="AE44" s="1"/>
    </row>
    <row r="45" spans="1:31">
      <c r="A45" s="8"/>
      <c r="B45" s="32" t="s">
        <v>227</v>
      </c>
      <c r="C45" s="58" t="s">
        <v>34</v>
      </c>
      <c r="D45" s="154">
        <v>709</v>
      </c>
      <c r="E45" s="155">
        <v>787</v>
      </c>
      <c r="F45" s="154">
        <v>149</v>
      </c>
      <c r="G45" s="155">
        <v>173</v>
      </c>
      <c r="H45" s="156"/>
      <c r="I45" s="155"/>
      <c r="J45" s="156"/>
      <c r="K45" s="155"/>
      <c r="L45" s="154"/>
      <c r="M45" s="155"/>
      <c r="N45" s="154">
        <v>57</v>
      </c>
      <c r="O45" s="155">
        <v>63</v>
      </c>
      <c r="P45" s="154">
        <v>169</v>
      </c>
      <c r="Q45" s="155">
        <v>172</v>
      </c>
      <c r="R45" s="156">
        <v>402</v>
      </c>
      <c r="S45" s="155">
        <v>466</v>
      </c>
      <c r="T45" s="156">
        <v>1103</v>
      </c>
      <c r="U45" s="155">
        <v>1182</v>
      </c>
      <c r="V45" s="154">
        <v>176</v>
      </c>
      <c r="W45" s="155">
        <v>210</v>
      </c>
      <c r="X45" s="154">
        <v>672</v>
      </c>
      <c r="Y45" s="155">
        <v>752</v>
      </c>
      <c r="Z45" s="154">
        <f t="shared" si="23"/>
        <v>3437</v>
      </c>
      <c r="AA45" s="154">
        <f t="shared" si="23"/>
        <v>3805</v>
      </c>
      <c r="AB45" s="156">
        <f t="shared" si="0"/>
        <v>368</v>
      </c>
      <c r="AC45" s="157">
        <f t="shared" si="1"/>
        <v>10.707011929007855</v>
      </c>
      <c r="AD45" s="9"/>
      <c r="AE45" s="1"/>
    </row>
    <row r="46" spans="1:31">
      <c r="A46" s="12"/>
      <c r="B46" s="34"/>
      <c r="C46" s="58" t="s">
        <v>35</v>
      </c>
      <c r="D46" s="154">
        <f>D45/D44*1000</f>
        <v>8056.818181818182</v>
      </c>
      <c r="E46" s="154">
        <f t="shared" ref="E46:AA46" si="24">E45/E44*1000</f>
        <v>8113.4020618556697</v>
      </c>
      <c r="F46" s="154">
        <f t="shared" si="24"/>
        <v>7450</v>
      </c>
      <c r="G46" s="154">
        <f t="shared" si="24"/>
        <v>7521.7391304347821</v>
      </c>
      <c r="H46" s="154"/>
      <c r="I46" s="154"/>
      <c r="J46" s="154"/>
      <c r="K46" s="154"/>
      <c r="L46" s="154"/>
      <c r="M46" s="154"/>
      <c r="N46" s="154">
        <f t="shared" si="24"/>
        <v>2590.909090909091</v>
      </c>
      <c r="O46" s="154">
        <f t="shared" si="24"/>
        <v>2625</v>
      </c>
      <c r="P46" s="154">
        <f t="shared" si="24"/>
        <v>7681.818181818182</v>
      </c>
      <c r="Q46" s="154">
        <f t="shared" si="24"/>
        <v>7818.181818181818</v>
      </c>
      <c r="R46" s="154">
        <f t="shared" si="24"/>
        <v>9804.878048780487</v>
      </c>
      <c r="S46" s="154">
        <f t="shared" si="24"/>
        <v>10130.434782608696</v>
      </c>
      <c r="T46" s="154">
        <f t="shared" si="24"/>
        <v>7452.7027027027025</v>
      </c>
      <c r="U46" s="154">
        <f t="shared" si="24"/>
        <v>7625.8064516129034</v>
      </c>
      <c r="V46" s="154">
        <f t="shared" si="24"/>
        <v>6769.2307692307695</v>
      </c>
      <c r="W46" s="154">
        <f t="shared" si="24"/>
        <v>6774.1935483870966</v>
      </c>
      <c r="X46" s="154">
        <f t="shared" si="24"/>
        <v>7466.666666666667</v>
      </c>
      <c r="Y46" s="154">
        <f t="shared" si="24"/>
        <v>7673.4693877551017</v>
      </c>
      <c r="Z46" s="154">
        <f t="shared" si="24"/>
        <v>7520.7877461706785</v>
      </c>
      <c r="AA46" s="154">
        <f t="shared" si="24"/>
        <v>7671.3709677419347</v>
      </c>
      <c r="AB46" s="156">
        <f t="shared" si="0"/>
        <v>150.58322157125622</v>
      </c>
      <c r="AC46" s="157">
        <f t="shared" si="1"/>
        <v>2.0022267168479515</v>
      </c>
      <c r="AD46" s="9"/>
      <c r="AE46" s="1"/>
    </row>
    <row r="47" spans="1:31">
      <c r="A47" s="152">
        <v>13</v>
      </c>
      <c r="B47" s="5" t="s">
        <v>228</v>
      </c>
      <c r="C47" s="58" t="s">
        <v>32</v>
      </c>
      <c r="D47" s="154">
        <v>33</v>
      </c>
      <c r="E47" s="155">
        <v>39</v>
      </c>
      <c r="F47" s="154">
        <v>254</v>
      </c>
      <c r="G47" s="155">
        <v>259</v>
      </c>
      <c r="H47" s="156">
        <v>44</v>
      </c>
      <c r="I47" s="155">
        <v>46</v>
      </c>
      <c r="J47" s="156">
        <v>4</v>
      </c>
      <c r="K47" s="155">
        <v>5</v>
      </c>
      <c r="L47" s="154"/>
      <c r="M47" s="155"/>
      <c r="N47" s="154">
        <v>71</v>
      </c>
      <c r="O47" s="155">
        <v>75</v>
      </c>
      <c r="P47" s="154">
        <v>8</v>
      </c>
      <c r="Q47" s="155">
        <v>9</v>
      </c>
      <c r="R47" s="156">
        <v>56</v>
      </c>
      <c r="S47" s="155">
        <v>59</v>
      </c>
      <c r="T47" s="156">
        <v>104</v>
      </c>
      <c r="U47" s="155">
        <v>107</v>
      </c>
      <c r="V47" s="154">
        <v>36</v>
      </c>
      <c r="W47" s="155">
        <v>37</v>
      </c>
      <c r="X47" s="154">
        <v>37</v>
      </c>
      <c r="Y47" s="155">
        <v>40</v>
      </c>
      <c r="Z47" s="154">
        <f t="shared" ref="Z47:AA48" si="25">X47+V47+T47+R47+P47+N47+L47+J47+H47+F47+D47</f>
        <v>647</v>
      </c>
      <c r="AA47" s="154">
        <f t="shared" si="25"/>
        <v>676</v>
      </c>
      <c r="AB47" s="156">
        <f t="shared" si="0"/>
        <v>29</v>
      </c>
      <c r="AC47" s="157">
        <f t="shared" si="1"/>
        <v>4.4822256568778984</v>
      </c>
      <c r="AD47" s="9"/>
      <c r="AE47" s="1"/>
    </row>
    <row r="48" spans="1:31">
      <c r="A48" s="8"/>
      <c r="B48" s="32"/>
      <c r="C48" s="58" t="s">
        <v>34</v>
      </c>
      <c r="D48" s="154">
        <v>225</v>
      </c>
      <c r="E48" s="155">
        <v>278</v>
      </c>
      <c r="F48" s="154">
        <v>3848</v>
      </c>
      <c r="G48" s="155">
        <v>3977</v>
      </c>
      <c r="H48" s="156">
        <v>669</v>
      </c>
      <c r="I48" s="155">
        <v>719</v>
      </c>
      <c r="J48" s="156">
        <v>55</v>
      </c>
      <c r="K48" s="155">
        <v>61</v>
      </c>
      <c r="L48" s="154"/>
      <c r="M48" s="155"/>
      <c r="N48" s="154">
        <v>512</v>
      </c>
      <c r="O48" s="155">
        <v>562</v>
      </c>
      <c r="P48" s="154">
        <v>55</v>
      </c>
      <c r="Q48" s="155">
        <v>66</v>
      </c>
      <c r="R48" s="156">
        <v>486</v>
      </c>
      <c r="S48" s="155">
        <v>515</v>
      </c>
      <c r="T48" s="156">
        <v>1305</v>
      </c>
      <c r="U48" s="155">
        <v>1374</v>
      </c>
      <c r="V48" s="154">
        <v>405</v>
      </c>
      <c r="W48" s="155">
        <v>430</v>
      </c>
      <c r="X48" s="154">
        <v>368</v>
      </c>
      <c r="Y48" s="155">
        <v>398</v>
      </c>
      <c r="Z48" s="154">
        <f t="shared" si="25"/>
        <v>7928</v>
      </c>
      <c r="AA48" s="154">
        <f t="shared" si="25"/>
        <v>8380</v>
      </c>
      <c r="AB48" s="156">
        <f t="shared" si="0"/>
        <v>452</v>
      </c>
      <c r="AC48" s="157">
        <f t="shared" si="1"/>
        <v>5.7013118062563066</v>
      </c>
      <c r="AD48" s="9"/>
      <c r="AE48" s="1"/>
    </row>
    <row r="49" spans="1:31">
      <c r="A49" s="12"/>
      <c r="B49" s="34"/>
      <c r="C49" s="58" t="s">
        <v>35</v>
      </c>
      <c r="D49" s="154">
        <f>D48/D47*1000</f>
        <v>6818.181818181818</v>
      </c>
      <c r="E49" s="154">
        <f t="shared" ref="E49:K49" si="26">E48/E47*1000</f>
        <v>7128.2051282051289</v>
      </c>
      <c r="F49" s="154">
        <f t="shared" si="26"/>
        <v>15149.606299212599</v>
      </c>
      <c r="G49" s="154">
        <f t="shared" si="26"/>
        <v>15355.212355212356</v>
      </c>
      <c r="H49" s="154">
        <f t="shared" si="26"/>
        <v>15204.545454545456</v>
      </c>
      <c r="I49" s="154">
        <f t="shared" si="26"/>
        <v>15630.434782608696</v>
      </c>
      <c r="J49" s="154">
        <f t="shared" si="26"/>
        <v>13750</v>
      </c>
      <c r="K49" s="154">
        <f t="shared" si="26"/>
        <v>12200</v>
      </c>
      <c r="L49" s="154"/>
      <c r="M49" s="154"/>
      <c r="N49" s="154">
        <f t="shared" ref="N49:AA49" si="27">N48/N47*1000</f>
        <v>7211.2676056338032</v>
      </c>
      <c r="O49" s="154">
        <f t="shared" si="27"/>
        <v>7493.333333333333</v>
      </c>
      <c r="P49" s="154">
        <f t="shared" si="27"/>
        <v>6875</v>
      </c>
      <c r="Q49" s="154">
        <f t="shared" si="27"/>
        <v>7333.333333333333</v>
      </c>
      <c r="R49" s="154">
        <f t="shared" si="27"/>
        <v>8678.5714285714294</v>
      </c>
      <c r="S49" s="154">
        <f t="shared" si="27"/>
        <v>8728.8135593220341</v>
      </c>
      <c r="T49" s="154">
        <f t="shared" si="27"/>
        <v>12548.076923076924</v>
      </c>
      <c r="U49" s="154">
        <f t="shared" si="27"/>
        <v>12841.121495327103</v>
      </c>
      <c r="V49" s="154">
        <f t="shared" si="27"/>
        <v>11250</v>
      </c>
      <c r="W49" s="154">
        <f t="shared" si="27"/>
        <v>11621.621621621622</v>
      </c>
      <c r="X49" s="154">
        <f t="shared" si="27"/>
        <v>9945.9459459459449</v>
      </c>
      <c r="Y49" s="154">
        <f t="shared" si="27"/>
        <v>9950</v>
      </c>
      <c r="Z49" s="154">
        <f t="shared" si="27"/>
        <v>12253.477588871716</v>
      </c>
      <c r="AA49" s="154">
        <f t="shared" si="27"/>
        <v>12396.449704142011</v>
      </c>
      <c r="AB49" s="156">
        <f t="shared" si="0"/>
        <v>142.97211527029503</v>
      </c>
      <c r="AC49" s="157">
        <f t="shared" si="1"/>
        <v>1.1667880749228163</v>
      </c>
      <c r="AD49" s="9"/>
      <c r="AE49" s="1"/>
    </row>
    <row r="50" spans="1:31">
      <c r="A50" s="152">
        <v>14</v>
      </c>
      <c r="B50" s="5" t="s">
        <v>229</v>
      </c>
      <c r="C50" s="58" t="s">
        <v>32</v>
      </c>
      <c r="D50" s="154">
        <v>90</v>
      </c>
      <c r="E50" s="155">
        <v>94</v>
      </c>
      <c r="F50" s="154">
        <v>96</v>
      </c>
      <c r="G50" s="155">
        <v>100</v>
      </c>
      <c r="H50" s="156">
        <v>40</v>
      </c>
      <c r="I50" s="155">
        <v>42</v>
      </c>
      <c r="J50" s="156">
        <v>4</v>
      </c>
      <c r="K50" s="155">
        <v>4</v>
      </c>
      <c r="L50" s="154">
        <v>6</v>
      </c>
      <c r="M50" s="155">
        <v>7</v>
      </c>
      <c r="N50" s="154">
        <v>62</v>
      </c>
      <c r="O50" s="159">
        <v>63</v>
      </c>
      <c r="P50" s="154">
        <v>16</v>
      </c>
      <c r="Q50" s="155">
        <v>17</v>
      </c>
      <c r="R50" s="156">
        <v>149</v>
      </c>
      <c r="S50" s="155">
        <v>151</v>
      </c>
      <c r="T50" s="156">
        <v>123</v>
      </c>
      <c r="U50" s="155">
        <v>127</v>
      </c>
      <c r="V50" s="154">
        <v>29</v>
      </c>
      <c r="W50" s="155">
        <v>30</v>
      </c>
      <c r="X50" s="154">
        <v>99</v>
      </c>
      <c r="Y50" s="155">
        <v>103</v>
      </c>
      <c r="Z50" s="154">
        <f t="shared" ref="Z50:AA51" si="28">X50+V50+T50+R50+P50+N50+L50+J50+H50+F50+D50</f>
        <v>714</v>
      </c>
      <c r="AA50" s="154">
        <f t="shared" si="28"/>
        <v>738</v>
      </c>
      <c r="AB50" s="156">
        <f t="shared" si="0"/>
        <v>24</v>
      </c>
      <c r="AC50" s="157">
        <f t="shared" si="1"/>
        <v>3.3613445378151261</v>
      </c>
      <c r="AD50" s="9"/>
      <c r="AE50" s="1"/>
    </row>
    <row r="51" spans="1:31">
      <c r="A51" s="8"/>
      <c r="B51" s="32" t="s">
        <v>230</v>
      </c>
      <c r="C51" s="58" t="s">
        <v>34</v>
      </c>
      <c r="D51" s="154">
        <v>1016</v>
      </c>
      <c r="E51" s="155">
        <v>1067</v>
      </c>
      <c r="F51" s="154">
        <v>1457</v>
      </c>
      <c r="G51" s="155">
        <v>1523</v>
      </c>
      <c r="H51" s="156">
        <v>546</v>
      </c>
      <c r="I51" s="155">
        <v>577</v>
      </c>
      <c r="J51" s="156">
        <v>51</v>
      </c>
      <c r="K51" s="155">
        <v>51</v>
      </c>
      <c r="L51" s="154">
        <v>44</v>
      </c>
      <c r="M51" s="155">
        <v>52</v>
      </c>
      <c r="N51" s="154">
        <v>690</v>
      </c>
      <c r="O51" s="155">
        <v>709</v>
      </c>
      <c r="P51" s="154">
        <v>90</v>
      </c>
      <c r="Q51" s="155">
        <v>97</v>
      </c>
      <c r="R51" s="156">
        <v>949</v>
      </c>
      <c r="S51" s="155">
        <v>976</v>
      </c>
      <c r="T51" s="156">
        <v>2169</v>
      </c>
      <c r="U51" s="155">
        <v>2246</v>
      </c>
      <c r="V51" s="154">
        <v>449</v>
      </c>
      <c r="W51" s="155">
        <v>468</v>
      </c>
      <c r="X51" s="154">
        <v>1257</v>
      </c>
      <c r="Y51" s="155">
        <v>1323</v>
      </c>
      <c r="Z51" s="154">
        <f t="shared" si="28"/>
        <v>8718</v>
      </c>
      <c r="AA51" s="154">
        <f t="shared" si="28"/>
        <v>9089</v>
      </c>
      <c r="AB51" s="156">
        <f t="shared" si="0"/>
        <v>371</v>
      </c>
      <c r="AC51" s="157">
        <f t="shared" si="1"/>
        <v>4.2555632025693964</v>
      </c>
      <c r="AD51" s="9"/>
      <c r="AE51" s="1"/>
    </row>
    <row r="52" spans="1:31">
      <c r="A52" s="12"/>
      <c r="B52" s="34"/>
      <c r="C52" s="58" t="s">
        <v>35</v>
      </c>
      <c r="D52" s="154">
        <f>D51/D50*1000</f>
        <v>11288.888888888891</v>
      </c>
      <c r="E52" s="154">
        <f t="shared" ref="E52:AA52" si="29">E51/E50*1000</f>
        <v>11351.063829787234</v>
      </c>
      <c r="F52" s="154">
        <f t="shared" si="29"/>
        <v>15177.083333333334</v>
      </c>
      <c r="G52" s="154">
        <f t="shared" si="29"/>
        <v>15230</v>
      </c>
      <c r="H52" s="154">
        <f t="shared" si="29"/>
        <v>13650</v>
      </c>
      <c r="I52" s="154">
        <f t="shared" si="29"/>
        <v>13738.095238095237</v>
      </c>
      <c r="J52" s="154">
        <f t="shared" si="29"/>
        <v>12750</v>
      </c>
      <c r="K52" s="154">
        <f t="shared" si="29"/>
        <v>12750</v>
      </c>
      <c r="L52" s="154">
        <f t="shared" si="29"/>
        <v>7333.333333333333</v>
      </c>
      <c r="M52" s="154">
        <f t="shared" si="29"/>
        <v>7428.5714285714284</v>
      </c>
      <c r="N52" s="154">
        <f t="shared" si="29"/>
        <v>11129.032258064515</v>
      </c>
      <c r="O52" s="154">
        <f t="shared" si="29"/>
        <v>11253.968253968254</v>
      </c>
      <c r="P52" s="154">
        <f t="shared" si="29"/>
        <v>5625</v>
      </c>
      <c r="Q52" s="154">
        <f t="shared" si="29"/>
        <v>5705.8823529411766</v>
      </c>
      <c r="R52" s="154">
        <f t="shared" si="29"/>
        <v>6369.1275167785234</v>
      </c>
      <c r="S52" s="154">
        <f t="shared" si="29"/>
        <v>6463.5761589403974</v>
      </c>
      <c r="T52" s="154">
        <f t="shared" si="29"/>
        <v>17634.146341463413</v>
      </c>
      <c r="U52" s="154">
        <f t="shared" si="29"/>
        <v>17685.039370078739</v>
      </c>
      <c r="V52" s="154">
        <f t="shared" si="29"/>
        <v>15482.758620689654</v>
      </c>
      <c r="W52" s="154">
        <f t="shared" si="29"/>
        <v>15600</v>
      </c>
      <c r="X52" s="154">
        <f t="shared" si="29"/>
        <v>12696.969696969698</v>
      </c>
      <c r="Y52" s="154">
        <f t="shared" si="29"/>
        <v>12844.660194174758</v>
      </c>
      <c r="Z52" s="154">
        <f t="shared" si="29"/>
        <v>12210.084033613444</v>
      </c>
      <c r="AA52" s="154">
        <f t="shared" si="29"/>
        <v>12315.718157181571</v>
      </c>
      <c r="AB52" s="156">
        <f t="shared" si="0"/>
        <v>105.6341235681266</v>
      </c>
      <c r="AC52" s="157">
        <f t="shared" si="1"/>
        <v>0.86513838297364531</v>
      </c>
      <c r="AD52" s="9"/>
      <c r="AE52" s="1"/>
    </row>
    <row r="53" spans="1:31">
      <c r="A53" s="152">
        <v>15</v>
      </c>
      <c r="B53" s="5" t="s">
        <v>231</v>
      </c>
      <c r="C53" s="58" t="s">
        <v>32</v>
      </c>
      <c r="D53" s="154">
        <v>24</v>
      </c>
      <c r="E53" s="155">
        <v>27</v>
      </c>
      <c r="F53" s="154">
        <v>57</v>
      </c>
      <c r="G53" s="155">
        <v>62</v>
      </c>
      <c r="H53" s="156">
        <v>23</v>
      </c>
      <c r="I53" s="155">
        <v>26</v>
      </c>
      <c r="J53" s="156">
        <v>7</v>
      </c>
      <c r="K53" s="155">
        <v>8</v>
      </c>
      <c r="L53" s="154">
        <v>3.7</v>
      </c>
      <c r="M53" s="155">
        <v>5</v>
      </c>
      <c r="N53" s="154">
        <v>18</v>
      </c>
      <c r="O53" s="155">
        <v>19</v>
      </c>
      <c r="P53" s="154">
        <v>11</v>
      </c>
      <c r="Q53" s="155">
        <v>12</v>
      </c>
      <c r="R53" s="156">
        <v>44</v>
      </c>
      <c r="S53" s="155">
        <v>48</v>
      </c>
      <c r="T53" s="156">
        <v>106</v>
      </c>
      <c r="U53" s="155">
        <v>111</v>
      </c>
      <c r="V53" s="154">
        <v>29</v>
      </c>
      <c r="W53" s="155">
        <v>29</v>
      </c>
      <c r="X53" s="154">
        <v>27</v>
      </c>
      <c r="Y53" s="155">
        <v>30</v>
      </c>
      <c r="Z53" s="154">
        <f t="shared" ref="Z53:AA54" si="30">X53+V53+T53+R53+P53+N53+L53+J53+H53+F53+D53</f>
        <v>349.7</v>
      </c>
      <c r="AA53" s="154">
        <f t="shared" si="30"/>
        <v>377</v>
      </c>
      <c r="AB53" s="156">
        <f t="shared" si="0"/>
        <v>27.300000000000011</v>
      </c>
      <c r="AC53" s="157">
        <f t="shared" si="1"/>
        <v>7.8066914498141289</v>
      </c>
      <c r="AD53" s="9"/>
      <c r="AE53" s="1"/>
    </row>
    <row r="54" spans="1:31">
      <c r="A54" s="8"/>
      <c r="B54" s="32"/>
      <c r="C54" s="58" t="s">
        <v>34</v>
      </c>
      <c r="D54" s="154">
        <v>212</v>
      </c>
      <c r="E54" s="155">
        <v>242</v>
      </c>
      <c r="F54" s="154">
        <v>876</v>
      </c>
      <c r="G54" s="155">
        <v>976</v>
      </c>
      <c r="H54" s="156">
        <v>306</v>
      </c>
      <c r="I54" s="155">
        <v>361</v>
      </c>
      <c r="J54" s="156">
        <v>59</v>
      </c>
      <c r="K54" s="155">
        <v>72</v>
      </c>
      <c r="L54" s="154">
        <v>47</v>
      </c>
      <c r="M54" s="155">
        <v>62</v>
      </c>
      <c r="N54" s="154">
        <v>291</v>
      </c>
      <c r="O54" s="155">
        <v>321</v>
      </c>
      <c r="P54" s="154">
        <v>131</v>
      </c>
      <c r="Q54" s="155">
        <v>153</v>
      </c>
      <c r="R54" s="156">
        <v>687</v>
      </c>
      <c r="S54" s="155">
        <v>768</v>
      </c>
      <c r="T54" s="156">
        <v>1969</v>
      </c>
      <c r="U54" s="155">
        <v>2078</v>
      </c>
      <c r="V54" s="154">
        <v>454</v>
      </c>
      <c r="W54" s="155">
        <v>472</v>
      </c>
      <c r="X54" s="154">
        <v>376</v>
      </c>
      <c r="Y54" s="155">
        <v>418</v>
      </c>
      <c r="Z54" s="154">
        <f t="shared" si="30"/>
        <v>5408</v>
      </c>
      <c r="AA54" s="154">
        <f t="shared" si="30"/>
        <v>5923</v>
      </c>
      <c r="AB54" s="156">
        <f t="shared" si="0"/>
        <v>515</v>
      </c>
      <c r="AC54" s="157">
        <f t="shared" si="1"/>
        <v>9.5229289940828394</v>
      </c>
      <c r="AD54" s="9"/>
      <c r="AE54" s="1"/>
    </row>
    <row r="55" spans="1:31">
      <c r="A55" s="12"/>
      <c r="B55" s="34"/>
      <c r="C55" s="58" t="s">
        <v>35</v>
      </c>
      <c r="D55" s="154">
        <f>D54/D53*1000</f>
        <v>8833.3333333333339</v>
      </c>
      <c r="E55" s="154">
        <f t="shared" ref="E55:AA55" si="31">E54/E53*1000</f>
        <v>8962.9629629629635</v>
      </c>
      <c r="F55" s="154">
        <f t="shared" si="31"/>
        <v>15368.421052631578</v>
      </c>
      <c r="G55" s="154">
        <f t="shared" si="31"/>
        <v>15741.935483870968</v>
      </c>
      <c r="H55" s="154">
        <f t="shared" si="31"/>
        <v>13304.347826086958</v>
      </c>
      <c r="I55" s="154">
        <f t="shared" si="31"/>
        <v>13884.615384615385</v>
      </c>
      <c r="J55" s="154">
        <f t="shared" si="31"/>
        <v>8428.5714285714294</v>
      </c>
      <c r="K55" s="154">
        <f t="shared" si="31"/>
        <v>9000</v>
      </c>
      <c r="L55" s="154">
        <f t="shared" si="31"/>
        <v>12702.702702702702</v>
      </c>
      <c r="M55" s="154">
        <f t="shared" si="31"/>
        <v>12400</v>
      </c>
      <c r="N55" s="154">
        <f t="shared" si="31"/>
        <v>16166.666666666668</v>
      </c>
      <c r="O55" s="154">
        <f t="shared" si="31"/>
        <v>16894.736842105263</v>
      </c>
      <c r="P55" s="154">
        <f t="shared" si="31"/>
        <v>11909.090909090908</v>
      </c>
      <c r="Q55" s="154">
        <f t="shared" si="31"/>
        <v>12750</v>
      </c>
      <c r="R55" s="154">
        <f t="shared" si="31"/>
        <v>15613.636363636364</v>
      </c>
      <c r="S55" s="154">
        <f t="shared" si="31"/>
        <v>16000</v>
      </c>
      <c r="T55" s="154">
        <f t="shared" si="31"/>
        <v>18575.471698113208</v>
      </c>
      <c r="U55" s="154">
        <f t="shared" si="31"/>
        <v>18720.720720720721</v>
      </c>
      <c r="V55" s="154">
        <f t="shared" si="31"/>
        <v>15655.172413793103</v>
      </c>
      <c r="W55" s="154">
        <f t="shared" si="31"/>
        <v>16275.862068965516</v>
      </c>
      <c r="X55" s="154">
        <f t="shared" si="31"/>
        <v>13925.925925925925</v>
      </c>
      <c r="Y55" s="154">
        <f t="shared" si="31"/>
        <v>13933.333333333334</v>
      </c>
      <c r="Z55" s="154">
        <f t="shared" si="31"/>
        <v>15464.684014869888</v>
      </c>
      <c r="AA55" s="154">
        <f t="shared" si="31"/>
        <v>15710.875331564986</v>
      </c>
      <c r="AB55" s="156">
        <f t="shared" si="0"/>
        <v>246.19131669509807</v>
      </c>
      <c r="AC55" s="157">
        <f t="shared" si="1"/>
        <v>1.5919582738216678</v>
      </c>
      <c r="AD55" s="9"/>
      <c r="AE55" s="1"/>
    </row>
    <row r="56" spans="1:31">
      <c r="A56" s="152">
        <v>16</v>
      </c>
      <c r="B56" s="5" t="s">
        <v>232</v>
      </c>
      <c r="C56" s="58" t="s">
        <v>32</v>
      </c>
      <c r="D56" s="154">
        <v>43</v>
      </c>
      <c r="E56" s="155">
        <v>46</v>
      </c>
      <c r="F56" s="154">
        <v>85</v>
      </c>
      <c r="G56" s="155">
        <v>91</v>
      </c>
      <c r="H56" s="156">
        <v>26</v>
      </c>
      <c r="I56" s="155">
        <v>29</v>
      </c>
      <c r="J56" s="156">
        <v>4</v>
      </c>
      <c r="K56" s="155">
        <v>4</v>
      </c>
      <c r="L56" s="154">
        <v>3</v>
      </c>
      <c r="M56" s="155">
        <v>4</v>
      </c>
      <c r="N56" s="154">
        <v>24</v>
      </c>
      <c r="O56" s="155">
        <v>26</v>
      </c>
      <c r="P56" s="154">
        <v>14</v>
      </c>
      <c r="Q56" s="155">
        <v>15</v>
      </c>
      <c r="R56" s="156">
        <v>64</v>
      </c>
      <c r="S56" s="155">
        <v>65</v>
      </c>
      <c r="T56" s="156">
        <v>62</v>
      </c>
      <c r="U56" s="155">
        <v>64</v>
      </c>
      <c r="V56" s="154">
        <v>7</v>
      </c>
      <c r="W56" s="155">
        <v>8</v>
      </c>
      <c r="X56" s="154">
        <v>64</v>
      </c>
      <c r="Y56" s="155">
        <v>68</v>
      </c>
      <c r="Z56" s="154">
        <f t="shared" ref="Z56:AA57" si="32">X56+V56+T56+R56+P56+N56+L56+J56+H56+F56+D56</f>
        <v>396</v>
      </c>
      <c r="AA56" s="154">
        <f t="shared" si="32"/>
        <v>420</v>
      </c>
      <c r="AB56" s="156">
        <f t="shared" si="0"/>
        <v>24</v>
      </c>
      <c r="AC56" s="157">
        <f t="shared" si="1"/>
        <v>6.0606060606060606</v>
      </c>
      <c r="AD56" s="9"/>
      <c r="AE56" s="1"/>
    </row>
    <row r="57" spans="1:31">
      <c r="A57" s="8"/>
      <c r="B57" s="32"/>
      <c r="C57" s="58" t="s">
        <v>34</v>
      </c>
      <c r="D57" s="154">
        <v>204</v>
      </c>
      <c r="E57" s="155">
        <v>220</v>
      </c>
      <c r="F57" s="154">
        <v>713</v>
      </c>
      <c r="G57" s="155">
        <v>770</v>
      </c>
      <c r="H57" s="156">
        <v>172</v>
      </c>
      <c r="I57" s="155">
        <v>201</v>
      </c>
      <c r="J57" s="156">
        <v>26</v>
      </c>
      <c r="K57" s="155">
        <v>29</v>
      </c>
      <c r="L57" s="154">
        <v>23</v>
      </c>
      <c r="M57" s="155">
        <v>31</v>
      </c>
      <c r="N57" s="154">
        <v>117</v>
      </c>
      <c r="O57" s="155">
        <v>133</v>
      </c>
      <c r="P57" s="154">
        <v>51</v>
      </c>
      <c r="Q57" s="155">
        <v>55</v>
      </c>
      <c r="R57" s="156">
        <v>233</v>
      </c>
      <c r="S57" s="155">
        <v>237</v>
      </c>
      <c r="T57" s="156">
        <v>144</v>
      </c>
      <c r="U57" s="155">
        <v>151</v>
      </c>
      <c r="V57" s="154">
        <v>19</v>
      </c>
      <c r="W57" s="155">
        <v>22</v>
      </c>
      <c r="X57" s="154">
        <v>269</v>
      </c>
      <c r="Y57" s="155">
        <v>297</v>
      </c>
      <c r="Z57" s="154">
        <f t="shared" si="32"/>
        <v>1971</v>
      </c>
      <c r="AA57" s="154">
        <f t="shared" si="32"/>
        <v>2146</v>
      </c>
      <c r="AB57" s="156">
        <f t="shared" si="0"/>
        <v>175</v>
      </c>
      <c r="AC57" s="157">
        <f t="shared" si="1"/>
        <v>8.8787417554540848</v>
      </c>
      <c r="AD57" s="9"/>
      <c r="AE57" s="1"/>
    </row>
    <row r="58" spans="1:31">
      <c r="A58" s="12"/>
      <c r="B58" s="34"/>
      <c r="C58" s="58" t="s">
        <v>35</v>
      </c>
      <c r="D58" s="154">
        <f>D57/D56*1000</f>
        <v>4744.1860465116288</v>
      </c>
      <c r="E58" s="154">
        <f t="shared" ref="E58:AA58" si="33">E57/E56*1000</f>
        <v>4782.608695652174</v>
      </c>
      <c r="F58" s="154">
        <f t="shared" si="33"/>
        <v>8388.2352941176468</v>
      </c>
      <c r="G58" s="154">
        <f t="shared" si="33"/>
        <v>8461.538461538461</v>
      </c>
      <c r="H58" s="154">
        <f t="shared" si="33"/>
        <v>6615.3846153846152</v>
      </c>
      <c r="I58" s="154">
        <f t="shared" si="33"/>
        <v>6931.0344827586214</v>
      </c>
      <c r="J58" s="154">
        <f t="shared" si="33"/>
        <v>6500</v>
      </c>
      <c r="K58" s="154">
        <f t="shared" si="33"/>
        <v>7250</v>
      </c>
      <c r="L58" s="154">
        <f t="shared" si="33"/>
        <v>7666.666666666667</v>
      </c>
      <c r="M58" s="154">
        <f t="shared" si="33"/>
        <v>7750</v>
      </c>
      <c r="N58" s="154">
        <f t="shared" si="33"/>
        <v>4875</v>
      </c>
      <c r="O58" s="154">
        <f t="shared" si="33"/>
        <v>5115.3846153846152</v>
      </c>
      <c r="P58" s="154">
        <f t="shared" si="33"/>
        <v>3642.8571428571427</v>
      </c>
      <c r="Q58" s="154">
        <f t="shared" si="33"/>
        <v>3666.6666666666665</v>
      </c>
      <c r="R58" s="154">
        <f t="shared" si="33"/>
        <v>3640.625</v>
      </c>
      <c r="S58" s="154">
        <f t="shared" si="33"/>
        <v>3646.1538461538462</v>
      </c>
      <c r="T58" s="154">
        <f t="shared" si="33"/>
        <v>2322.5806451612907</v>
      </c>
      <c r="U58" s="154">
        <f t="shared" si="33"/>
        <v>2359.375</v>
      </c>
      <c r="V58" s="154">
        <f t="shared" si="33"/>
        <v>2714.2857142857142</v>
      </c>
      <c r="W58" s="154">
        <f t="shared" si="33"/>
        <v>2750</v>
      </c>
      <c r="X58" s="154">
        <f t="shared" si="33"/>
        <v>4203.125</v>
      </c>
      <c r="Y58" s="154">
        <f t="shared" si="33"/>
        <v>4367.6470588235288</v>
      </c>
      <c r="Z58" s="154">
        <f t="shared" si="33"/>
        <v>4977.2727272727279</v>
      </c>
      <c r="AA58" s="154">
        <f t="shared" si="33"/>
        <v>5109.5238095238092</v>
      </c>
      <c r="AB58" s="156">
        <f t="shared" si="0"/>
        <v>132.25108225108124</v>
      </c>
      <c r="AC58" s="157">
        <f t="shared" si="1"/>
        <v>2.6570993694281158</v>
      </c>
      <c r="AD58" s="9"/>
      <c r="AE58" s="1"/>
    </row>
    <row r="59" spans="1:31">
      <c r="A59" s="152">
        <v>17</v>
      </c>
      <c r="B59" s="5" t="s">
        <v>233</v>
      </c>
      <c r="C59" s="58" t="s">
        <v>32</v>
      </c>
      <c r="D59" s="154">
        <v>66</v>
      </c>
      <c r="E59" s="155">
        <v>69</v>
      </c>
      <c r="F59" s="154">
        <v>118</v>
      </c>
      <c r="G59" s="155">
        <v>121</v>
      </c>
      <c r="H59" s="156">
        <v>107</v>
      </c>
      <c r="I59" s="155">
        <v>108</v>
      </c>
      <c r="J59" s="156">
        <v>53</v>
      </c>
      <c r="K59" s="155">
        <v>54</v>
      </c>
      <c r="L59" s="154">
        <v>10</v>
      </c>
      <c r="M59" s="155">
        <v>10</v>
      </c>
      <c r="N59" s="154">
        <v>122</v>
      </c>
      <c r="O59" s="155">
        <v>123</v>
      </c>
      <c r="P59" s="154">
        <v>202</v>
      </c>
      <c r="Q59" s="155">
        <v>203</v>
      </c>
      <c r="R59" s="156">
        <v>315</v>
      </c>
      <c r="S59" s="155">
        <v>318</v>
      </c>
      <c r="T59" s="156">
        <v>157</v>
      </c>
      <c r="U59" s="155">
        <v>160</v>
      </c>
      <c r="V59" s="154">
        <v>10</v>
      </c>
      <c r="W59" s="155">
        <v>11</v>
      </c>
      <c r="X59" s="154">
        <v>200</v>
      </c>
      <c r="Y59" s="155">
        <v>204</v>
      </c>
      <c r="Z59" s="154">
        <f t="shared" ref="Z59:AA60" si="34">X59+V59+T59+R59+P59+N59+L59+J59+H59+F59+D59</f>
        <v>1360</v>
      </c>
      <c r="AA59" s="154">
        <f t="shared" si="34"/>
        <v>1381</v>
      </c>
      <c r="AB59" s="156">
        <f t="shared" si="0"/>
        <v>21</v>
      </c>
      <c r="AC59" s="157">
        <f t="shared" si="1"/>
        <v>1.5441176470588236</v>
      </c>
      <c r="AD59" s="9"/>
      <c r="AE59" s="1"/>
    </row>
    <row r="60" spans="1:31">
      <c r="A60" s="8"/>
      <c r="B60" s="32"/>
      <c r="C60" s="58" t="s">
        <v>34</v>
      </c>
      <c r="D60" s="154">
        <v>492</v>
      </c>
      <c r="E60" s="155">
        <v>529</v>
      </c>
      <c r="F60" s="154">
        <v>1703</v>
      </c>
      <c r="G60" s="155">
        <v>1770</v>
      </c>
      <c r="H60" s="156">
        <v>1910</v>
      </c>
      <c r="I60" s="155">
        <v>1951</v>
      </c>
      <c r="J60" s="156">
        <v>763</v>
      </c>
      <c r="K60" s="155">
        <v>787</v>
      </c>
      <c r="L60" s="154">
        <v>48</v>
      </c>
      <c r="M60" s="155">
        <v>52</v>
      </c>
      <c r="N60" s="154">
        <v>673</v>
      </c>
      <c r="O60" s="155">
        <v>696</v>
      </c>
      <c r="P60" s="154">
        <v>2149</v>
      </c>
      <c r="Q60" s="155">
        <v>2162</v>
      </c>
      <c r="R60" s="156">
        <v>3877</v>
      </c>
      <c r="S60" s="155">
        <v>3989</v>
      </c>
      <c r="T60" s="156">
        <v>2308</v>
      </c>
      <c r="U60" s="155">
        <v>2389</v>
      </c>
      <c r="V60" s="154">
        <v>123</v>
      </c>
      <c r="W60" s="155">
        <v>136</v>
      </c>
      <c r="X60" s="154">
        <v>3713</v>
      </c>
      <c r="Y60" s="155">
        <v>3828</v>
      </c>
      <c r="Z60" s="154">
        <f t="shared" si="34"/>
        <v>17759</v>
      </c>
      <c r="AA60" s="154">
        <f t="shared" si="34"/>
        <v>18289</v>
      </c>
      <c r="AB60" s="156">
        <f t="shared" si="0"/>
        <v>530</v>
      </c>
      <c r="AC60" s="157">
        <f t="shared" si="1"/>
        <v>2.984402274902866</v>
      </c>
      <c r="AD60" s="9"/>
      <c r="AE60" s="1"/>
    </row>
    <row r="61" spans="1:31">
      <c r="A61" s="12"/>
      <c r="B61" s="34"/>
      <c r="C61" s="58" t="s">
        <v>35</v>
      </c>
      <c r="D61" s="154">
        <f>D60/D59*1000</f>
        <v>7454.545454545454</v>
      </c>
      <c r="E61" s="154">
        <f t="shared" ref="E61:AA61" si="35">E60/E59*1000</f>
        <v>7666.666666666667</v>
      </c>
      <c r="F61" s="154">
        <f t="shared" si="35"/>
        <v>14432.203389830509</v>
      </c>
      <c r="G61" s="154">
        <f t="shared" si="35"/>
        <v>14628.099173553719</v>
      </c>
      <c r="H61" s="154">
        <f t="shared" si="35"/>
        <v>17850.467289719629</v>
      </c>
      <c r="I61" s="154">
        <f t="shared" si="35"/>
        <v>18064.814814814814</v>
      </c>
      <c r="J61" s="154">
        <f t="shared" si="35"/>
        <v>14396.226415094339</v>
      </c>
      <c r="K61" s="154">
        <f t="shared" si="35"/>
        <v>14574.074074074075</v>
      </c>
      <c r="L61" s="154">
        <f t="shared" si="35"/>
        <v>4800</v>
      </c>
      <c r="M61" s="154">
        <f t="shared" si="35"/>
        <v>5200</v>
      </c>
      <c r="N61" s="154">
        <f t="shared" si="35"/>
        <v>5516.3934426229507</v>
      </c>
      <c r="O61" s="154">
        <f t="shared" si="35"/>
        <v>5658.5365853658532</v>
      </c>
      <c r="P61" s="154">
        <f t="shared" si="35"/>
        <v>10638.613861386139</v>
      </c>
      <c r="Q61" s="154">
        <f t="shared" si="35"/>
        <v>10650.246305418719</v>
      </c>
      <c r="R61" s="154">
        <f t="shared" si="35"/>
        <v>12307.936507936509</v>
      </c>
      <c r="S61" s="154">
        <f t="shared" si="35"/>
        <v>12544.025157232705</v>
      </c>
      <c r="T61" s="154">
        <f t="shared" si="35"/>
        <v>14700.636942675159</v>
      </c>
      <c r="U61" s="154">
        <f t="shared" si="35"/>
        <v>14931.25</v>
      </c>
      <c r="V61" s="154">
        <f t="shared" si="35"/>
        <v>12300</v>
      </c>
      <c r="W61" s="154">
        <f t="shared" si="35"/>
        <v>12363.636363636364</v>
      </c>
      <c r="X61" s="154">
        <f t="shared" si="35"/>
        <v>18565</v>
      </c>
      <c r="Y61" s="154">
        <f t="shared" si="35"/>
        <v>18764.705882352941</v>
      </c>
      <c r="Z61" s="154">
        <f t="shared" si="35"/>
        <v>13058.088235294119</v>
      </c>
      <c r="AA61" s="154">
        <f t="shared" si="35"/>
        <v>13243.301955104997</v>
      </c>
      <c r="AB61" s="156">
        <f t="shared" si="0"/>
        <v>185.21371981087759</v>
      </c>
      <c r="AC61" s="157">
        <f t="shared" si="1"/>
        <v>1.4183831237276507</v>
      </c>
      <c r="AD61" s="9"/>
      <c r="AE61" s="1"/>
    </row>
    <row r="62" spans="1:31">
      <c r="A62" s="152">
        <v>18</v>
      </c>
      <c r="B62" s="5" t="s">
        <v>234</v>
      </c>
      <c r="C62" s="58" t="s">
        <v>32</v>
      </c>
      <c r="D62" s="154">
        <v>52</v>
      </c>
      <c r="E62" s="155">
        <v>56</v>
      </c>
      <c r="F62" s="154">
        <v>63</v>
      </c>
      <c r="G62" s="155">
        <v>66</v>
      </c>
      <c r="H62" s="156">
        <v>43</v>
      </c>
      <c r="I62" s="155">
        <v>47</v>
      </c>
      <c r="J62" s="156">
        <v>12</v>
      </c>
      <c r="K62" s="155">
        <v>13</v>
      </c>
      <c r="L62" s="154">
        <v>10</v>
      </c>
      <c r="M62" s="155">
        <v>12</v>
      </c>
      <c r="N62" s="154">
        <v>54</v>
      </c>
      <c r="O62" s="155">
        <v>56</v>
      </c>
      <c r="P62" s="154">
        <v>15</v>
      </c>
      <c r="Q62" s="155">
        <v>14</v>
      </c>
      <c r="R62" s="156">
        <v>83</v>
      </c>
      <c r="S62" s="155">
        <v>86</v>
      </c>
      <c r="T62" s="156">
        <v>35</v>
      </c>
      <c r="U62" s="155">
        <v>39</v>
      </c>
      <c r="V62" s="154">
        <v>13</v>
      </c>
      <c r="W62" s="155">
        <v>14</v>
      </c>
      <c r="X62" s="160">
        <v>56</v>
      </c>
      <c r="Y62" s="155">
        <v>60</v>
      </c>
      <c r="Z62" s="154">
        <f t="shared" ref="Z62:AA63" si="36">X62+V62+T62+R62+P62+N62+L62+J62+H62+F62+D62</f>
        <v>436</v>
      </c>
      <c r="AA62" s="154">
        <f t="shared" si="36"/>
        <v>463</v>
      </c>
      <c r="AB62" s="156">
        <f t="shared" si="0"/>
        <v>27</v>
      </c>
      <c r="AC62" s="157">
        <f t="shared" si="1"/>
        <v>6.192660550458716</v>
      </c>
      <c r="AD62" s="9"/>
      <c r="AE62" s="1"/>
    </row>
    <row r="63" spans="1:31">
      <c r="A63" s="8"/>
      <c r="B63" s="32" t="s">
        <v>235</v>
      </c>
      <c r="C63" s="58" t="s">
        <v>34</v>
      </c>
      <c r="D63" s="154">
        <v>353</v>
      </c>
      <c r="E63" s="155">
        <v>384</v>
      </c>
      <c r="F63" s="154">
        <v>541</v>
      </c>
      <c r="G63" s="155">
        <v>578</v>
      </c>
      <c r="H63" s="156">
        <v>289</v>
      </c>
      <c r="I63" s="155">
        <v>325</v>
      </c>
      <c r="J63" s="156">
        <v>76</v>
      </c>
      <c r="K63" s="155">
        <v>87</v>
      </c>
      <c r="L63" s="154">
        <v>41</v>
      </c>
      <c r="M63" s="155">
        <v>61</v>
      </c>
      <c r="N63" s="154">
        <v>285</v>
      </c>
      <c r="O63" s="155">
        <v>297</v>
      </c>
      <c r="P63" s="154">
        <v>74</v>
      </c>
      <c r="Q63" s="155">
        <v>74</v>
      </c>
      <c r="R63" s="156">
        <v>476</v>
      </c>
      <c r="S63" s="155">
        <v>509</v>
      </c>
      <c r="T63" s="156">
        <v>81</v>
      </c>
      <c r="U63" s="155">
        <v>94</v>
      </c>
      <c r="V63" s="154">
        <v>34</v>
      </c>
      <c r="W63" s="155">
        <v>37</v>
      </c>
      <c r="X63" s="154">
        <v>282</v>
      </c>
      <c r="Y63" s="155">
        <v>310</v>
      </c>
      <c r="Z63" s="154">
        <f t="shared" si="36"/>
        <v>2532</v>
      </c>
      <c r="AA63" s="154">
        <f t="shared" si="36"/>
        <v>2756</v>
      </c>
      <c r="AB63" s="156">
        <f t="shared" si="0"/>
        <v>224</v>
      </c>
      <c r="AC63" s="157">
        <f t="shared" si="1"/>
        <v>8.8467614533965246</v>
      </c>
      <c r="AD63" s="9"/>
      <c r="AE63" s="1"/>
    </row>
    <row r="64" spans="1:31">
      <c r="A64" s="12"/>
      <c r="B64" s="34"/>
      <c r="C64" s="58" t="s">
        <v>35</v>
      </c>
      <c r="D64" s="154">
        <f>D63/D62*1000</f>
        <v>6788.4615384615381</v>
      </c>
      <c r="E64" s="154">
        <f t="shared" ref="E64:AA64" si="37">E63/E62*1000</f>
        <v>6857.1428571428569</v>
      </c>
      <c r="F64" s="154">
        <f t="shared" si="37"/>
        <v>8587.3015873015866</v>
      </c>
      <c r="G64" s="154">
        <f t="shared" si="37"/>
        <v>8757.575757575758</v>
      </c>
      <c r="H64" s="154">
        <f t="shared" si="37"/>
        <v>6720.9302325581402</v>
      </c>
      <c r="I64" s="154">
        <f t="shared" si="37"/>
        <v>6914.8936170212774</v>
      </c>
      <c r="J64" s="154">
        <f t="shared" si="37"/>
        <v>6333.333333333333</v>
      </c>
      <c r="K64" s="154">
        <f t="shared" si="37"/>
        <v>6692.3076923076924</v>
      </c>
      <c r="L64" s="154">
        <f t="shared" si="37"/>
        <v>4100</v>
      </c>
      <c r="M64" s="154">
        <f t="shared" si="37"/>
        <v>5083.333333333333</v>
      </c>
      <c r="N64" s="154">
        <f t="shared" si="37"/>
        <v>5277.7777777777774</v>
      </c>
      <c r="O64" s="154">
        <f t="shared" si="37"/>
        <v>5303.5714285714284</v>
      </c>
      <c r="P64" s="154">
        <f t="shared" si="37"/>
        <v>4933.3333333333339</v>
      </c>
      <c r="Q64" s="154">
        <f t="shared" si="37"/>
        <v>5285.7142857142853</v>
      </c>
      <c r="R64" s="154">
        <f t="shared" si="37"/>
        <v>5734.939759036145</v>
      </c>
      <c r="S64" s="154">
        <f t="shared" si="37"/>
        <v>5918.6046511627901</v>
      </c>
      <c r="T64" s="154">
        <f t="shared" si="37"/>
        <v>2314.2857142857147</v>
      </c>
      <c r="U64" s="154">
        <f t="shared" si="37"/>
        <v>2410.2564102564102</v>
      </c>
      <c r="V64" s="154">
        <f t="shared" si="37"/>
        <v>2615.3846153846152</v>
      </c>
      <c r="W64" s="154">
        <f t="shared" si="37"/>
        <v>2642.8571428571427</v>
      </c>
      <c r="X64" s="154">
        <f t="shared" si="37"/>
        <v>5035.7142857142853</v>
      </c>
      <c r="Y64" s="154">
        <f t="shared" si="37"/>
        <v>5166.666666666667</v>
      </c>
      <c r="Z64" s="154">
        <f t="shared" si="37"/>
        <v>5807.339449541284</v>
      </c>
      <c r="AA64" s="154">
        <f t="shared" si="37"/>
        <v>5952.4838012958962</v>
      </c>
      <c r="AB64" s="156">
        <f t="shared" si="0"/>
        <v>145.14435175461222</v>
      </c>
      <c r="AC64" s="157">
        <f t="shared" si="1"/>
        <v>2.4993261202610952</v>
      </c>
      <c r="AD64" s="9"/>
      <c r="AE64" s="1"/>
    </row>
    <row r="65" spans="1:31">
      <c r="A65" s="152">
        <v>19</v>
      </c>
      <c r="B65" s="5" t="s">
        <v>236</v>
      </c>
      <c r="C65" s="58" t="s">
        <v>32</v>
      </c>
      <c r="D65" s="154">
        <v>58</v>
      </c>
      <c r="E65" s="155">
        <v>72</v>
      </c>
      <c r="F65" s="154">
        <v>61.4</v>
      </c>
      <c r="G65" s="155">
        <v>64</v>
      </c>
      <c r="H65" s="156">
        <v>41</v>
      </c>
      <c r="I65" s="155">
        <v>43</v>
      </c>
      <c r="J65" s="156">
        <v>10</v>
      </c>
      <c r="K65" s="155">
        <v>11</v>
      </c>
      <c r="L65" s="154"/>
      <c r="M65" s="155"/>
      <c r="N65" s="154">
        <v>32</v>
      </c>
      <c r="O65" s="155">
        <v>34</v>
      </c>
      <c r="P65" s="154">
        <v>21</v>
      </c>
      <c r="Q65" s="155">
        <v>21</v>
      </c>
      <c r="R65" s="156">
        <v>74</v>
      </c>
      <c r="S65" s="155">
        <v>76</v>
      </c>
      <c r="T65" s="156">
        <v>116</v>
      </c>
      <c r="U65" s="155">
        <v>119</v>
      </c>
      <c r="V65" s="154">
        <v>38</v>
      </c>
      <c r="W65" s="155">
        <v>39</v>
      </c>
      <c r="X65" s="154">
        <v>70</v>
      </c>
      <c r="Y65" s="155">
        <v>72</v>
      </c>
      <c r="Z65" s="154">
        <f t="shared" ref="Z65:AA66" si="38">X65+V65+T65+R65+P65+N65+L65+J65+H65+F65+D65</f>
        <v>521.4</v>
      </c>
      <c r="AA65" s="154">
        <f t="shared" si="38"/>
        <v>551</v>
      </c>
      <c r="AB65" s="156">
        <f t="shared" si="0"/>
        <v>29.600000000000023</v>
      </c>
      <c r="AC65" s="157">
        <f t="shared" si="1"/>
        <v>5.6770233985423904</v>
      </c>
      <c r="AD65" s="9"/>
      <c r="AE65" s="1"/>
    </row>
    <row r="66" spans="1:31">
      <c r="A66" s="8"/>
      <c r="B66" s="32"/>
      <c r="C66" s="58" t="s">
        <v>34</v>
      </c>
      <c r="D66" s="154">
        <v>665</v>
      </c>
      <c r="E66" s="155">
        <v>826</v>
      </c>
      <c r="F66" s="154">
        <v>646</v>
      </c>
      <c r="G66" s="155">
        <v>681</v>
      </c>
      <c r="H66" s="156">
        <v>315</v>
      </c>
      <c r="I66" s="155">
        <v>336</v>
      </c>
      <c r="J66" s="156">
        <v>79</v>
      </c>
      <c r="K66" s="155">
        <v>88</v>
      </c>
      <c r="L66" s="154"/>
      <c r="M66" s="155"/>
      <c r="N66" s="154">
        <v>90</v>
      </c>
      <c r="O66" s="155">
        <v>99</v>
      </c>
      <c r="P66" s="154">
        <v>167</v>
      </c>
      <c r="Q66" s="155">
        <v>171</v>
      </c>
      <c r="R66" s="156">
        <v>619</v>
      </c>
      <c r="S66" s="155">
        <v>642</v>
      </c>
      <c r="T66" s="156">
        <v>1058</v>
      </c>
      <c r="U66" s="155">
        <v>1107</v>
      </c>
      <c r="V66" s="154">
        <v>314</v>
      </c>
      <c r="W66" s="155">
        <v>324</v>
      </c>
      <c r="X66" s="154">
        <v>642</v>
      </c>
      <c r="Y66" s="155">
        <v>665</v>
      </c>
      <c r="Z66" s="154">
        <f t="shared" si="38"/>
        <v>4595</v>
      </c>
      <c r="AA66" s="154">
        <f t="shared" si="38"/>
        <v>4939</v>
      </c>
      <c r="AB66" s="156">
        <f t="shared" si="0"/>
        <v>344</v>
      </c>
      <c r="AC66" s="157">
        <f t="shared" si="1"/>
        <v>7.4863982589771494</v>
      </c>
      <c r="AD66" s="9"/>
      <c r="AE66" s="1"/>
    </row>
    <row r="67" spans="1:31">
      <c r="A67" s="12"/>
      <c r="B67" s="34"/>
      <c r="C67" s="58" t="s">
        <v>35</v>
      </c>
      <c r="D67" s="154">
        <f>D66/D65*1000</f>
        <v>11465.51724137931</v>
      </c>
      <c r="E67" s="154">
        <f t="shared" ref="E67:AA67" si="39">E66/E65*1000</f>
        <v>11472.222222222221</v>
      </c>
      <c r="F67" s="154">
        <f t="shared" si="39"/>
        <v>10521.172638436483</v>
      </c>
      <c r="G67" s="154">
        <f t="shared" si="39"/>
        <v>10640.625</v>
      </c>
      <c r="H67" s="154">
        <f t="shared" si="39"/>
        <v>7682.9268292682927</v>
      </c>
      <c r="I67" s="154">
        <f t="shared" si="39"/>
        <v>7813.9534883720926</v>
      </c>
      <c r="J67" s="154">
        <f t="shared" si="39"/>
        <v>7900</v>
      </c>
      <c r="K67" s="154">
        <f t="shared" si="39"/>
        <v>8000</v>
      </c>
      <c r="L67" s="154"/>
      <c r="M67" s="154"/>
      <c r="N67" s="154">
        <f t="shared" si="39"/>
        <v>2812.5</v>
      </c>
      <c r="O67" s="154">
        <f t="shared" si="39"/>
        <v>2911.7647058823527</v>
      </c>
      <c r="P67" s="154">
        <f t="shared" si="39"/>
        <v>7952.3809523809523</v>
      </c>
      <c r="Q67" s="154">
        <f t="shared" si="39"/>
        <v>8142.8571428571422</v>
      </c>
      <c r="R67" s="154">
        <f t="shared" si="39"/>
        <v>8364.864864864865</v>
      </c>
      <c r="S67" s="154">
        <f t="shared" si="39"/>
        <v>8447.3684210526317</v>
      </c>
      <c r="T67" s="154">
        <f t="shared" si="39"/>
        <v>9120.6896551724149</v>
      </c>
      <c r="U67" s="154">
        <f t="shared" si="39"/>
        <v>9302.5210084033624</v>
      </c>
      <c r="V67" s="154">
        <f t="shared" si="39"/>
        <v>8263.1578947368416</v>
      </c>
      <c r="W67" s="154">
        <f t="shared" si="39"/>
        <v>8307.6923076923085</v>
      </c>
      <c r="X67" s="154">
        <f t="shared" si="39"/>
        <v>9171.4285714285706</v>
      </c>
      <c r="Y67" s="154">
        <f t="shared" si="39"/>
        <v>9236.1111111111113</v>
      </c>
      <c r="Z67" s="154">
        <f t="shared" si="39"/>
        <v>8812.8116609129283</v>
      </c>
      <c r="AA67" s="154">
        <f t="shared" si="39"/>
        <v>8963.702359346642</v>
      </c>
      <c r="AB67" s="156">
        <f t="shared" si="0"/>
        <v>150.89069843371362</v>
      </c>
      <c r="AC67" s="157">
        <f t="shared" si="1"/>
        <v>1.7121743234676445</v>
      </c>
      <c r="AD67" s="9"/>
      <c r="AE67" s="1"/>
    </row>
    <row r="68" spans="1:31">
      <c r="A68" s="152">
        <v>20</v>
      </c>
      <c r="B68" s="5" t="s">
        <v>237</v>
      </c>
      <c r="C68" s="58" t="s">
        <v>32</v>
      </c>
      <c r="D68" s="154">
        <v>68.2</v>
      </c>
      <c r="E68" s="155">
        <v>69</v>
      </c>
      <c r="F68" s="154">
        <v>89</v>
      </c>
      <c r="G68" s="155">
        <v>92</v>
      </c>
      <c r="H68" s="156">
        <v>50</v>
      </c>
      <c r="I68" s="155">
        <v>51</v>
      </c>
      <c r="J68" s="156">
        <v>14</v>
      </c>
      <c r="K68" s="155">
        <v>15</v>
      </c>
      <c r="L68" s="154"/>
      <c r="M68" s="155"/>
      <c r="N68" s="154">
        <v>68.7</v>
      </c>
      <c r="O68" s="155">
        <v>69</v>
      </c>
      <c r="P68" s="154">
        <v>24</v>
      </c>
      <c r="Q68" s="155">
        <v>25</v>
      </c>
      <c r="R68" s="156">
        <v>86.4</v>
      </c>
      <c r="S68" s="155">
        <v>87</v>
      </c>
      <c r="T68" s="156">
        <v>78</v>
      </c>
      <c r="U68" s="155">
        <v>81</v>
      </c>
      <c r="V68" s="154">
        <v>18.7</v>
      </c>
      <c r="W68" s="155">
        <v>20</v>
      </c>
      <c r="X68" s="154">
        <v>108</v>
      </c>
      <c r="Y68" s="155">
        <v>113</v>
      </c>
      <c r="Z68" s="154">
        <f t="shared" ref="Z68:AA69" si="40">X68+V68+T68+R68+P68+N68+L68+J68+H68+F68+D68</f>
        <v>605</v>
      </c>
      <c r="AA68" s="154">
        <f t="shared" si="40"/>
        <v>622</v>
      </c>
      <c r="AB68" s="156">
        <f t="shared" si="0"/>
        <v>17</v>
      </c>
      <c r="AC68" s="157">
        <f t="shared" si="1"/>
        <v>2.8099173553719008</v>
      </c>
      <c r="AD68" s="9"/>
      <c r="AE68" s="1"/>
    </row>
    <row r="69" spans="1:31">
      <c r="A69" s="8"/>
      <c r="B69" s="32"/>
      <c r="C69" s="58" t="s">
        <v>34</v>
      </c>
      <c r="D69" s="154">
        <v>652</v>
      </c>
      <c r="E69" s="155">
        <v>667</v>
      </c>
      <c r="F69" s="154">
        <v>895</v>
      </c>
      <c r="G69" s="155">
        <v>932</v>
      </c>
      <c r="H69" s="156">
        <v>409</v>
      </c>
      <c r="I69" s="155">
        <v>425</v>
      </c>
      <c r="J69" s="156">
        <v>103</v>
      </c>
      <c r="K69" s="155">
        <v>111</v>
      </c>
      <c r="L69" s="154"/>
      <c r="M69" s="155"/>
      <c r="N69" s="154">
        <v>548</v>
      </c>
      <c r="O69" s="155">
        <v>560</v>
      </c>
      <c r="P69" s="154">
        <v>218</v>
      </c>
      <c r="Q69" s="155">
        <v>229</v>
      </c>
      <c r="R69" s="156">
        <v>806</v>
      </c>
      <c r="S69" s="155">
        <v>824</v>
      </c>
      <c r="T69" s="156">
        <v>978</v>
      </c>
      <c r="U69" s="155">
        <v>1029</v>
      </c>
      <c r="V69" s="154">
        <v>251</v>
      </c>
      <c r="W69" s="155">
        <v>268</v>
      </c>
      <c r="X69" s="154">
        <v>1003</v>
      </c>
      <c r="Y69" s="155">
        <v>1061</v>
      </c>
      <c r="Z69" s="154">
        <f t="shared" si="40"/>
        <v>5863</v>
      </c>
      <c r="AA69" s="154">
        <f t="shared" si="40"/>
        <v>6106</v>
      </c>
      <c r="AB69" s="156">
        <f t="shared" si="0"/>
        <v>243</v>
      </c>
      <c r="AC69" s="157">
        <f t="shared" si="1"/>
        <v>4.1446358519529252</v>
      </c>
      <c r="AD69" s="9"/>
      <c r="AE69" s="1"/>
    </row>
    <row r="70" spans="1:31">
      <c r="A70" s="12"/>
      <c r="B70" s="34"/>
      <c r="C70" s="58" t="s">
        <v>35</v>
      </c>
      <c r="D70" s="154">
        <f>D69/D68*1000</f>
        <v>9560.1173020527858</v>
      </c>
      <c r="E70" s="154">
        <f t="shared" ref="E70:AA70" si="41">E69/E68*1000</f>
        <v>9666.6666666666661</v>
      </c>
      <c r="F70" s="154">
        <f t="shared" si="41"/>
        <v>10056.1797752809</v>
      </c>
      <c r="G70" s="154">
        <f t="shared" si="41"/>
        <v>10130.434782608696</v>
      </c>
      <c r="H70" s="154">
        <f t="shared" si="41"/>
        <v>8180</v>
      </c>
      <c r="I70" s="154">
        <f t="shared" si="41"/>
        <v>8333.3333333333339</v>
      </c>
      <c r="J70" s="154">
        <f t="shared" si="41"/>
        <v>7357.1428571428569</v>
      </c>
      <c r="K70" s="154">
        <f t="shared" si="41"/>
        <v>7400</v>
      </c>
      <c r="L70" s="154"/>
      <c r="M70" s="154"/>
      <c r="N70" s="154">
        <f t="shared" si="41"/>
        <v>7976.710334788937</v>
      </c>
      <c r="O70" s="154">
        <f t="shared" si="41"/>
        <v>8115.9420289855079</v>
      </c>
      <c r="P70" s="154">
        <f t="shared" si="41"/>
        <v>9083.3333333333339</v>
      </c>
      <c r="Q70" s="154">
        <f t="shared" si="41"/>
        <v>9160</v>
      </c>
      <c r="R70" s="154">
        <f t="shared" si="41"/>
        <v>9328.7037037037026</v>
      </c>
      <c r="S70" s="154">
        <f t="shared" si="41"/>
        <v>9471.2643678160912</v>
      </c>
      <c r="T70" s="154">
        <f t="shared" si="41"/>
        <v>12538.461538461539</v>
      </c>
      <c r="U70" s="154">
        <f t="shared" si="41"/>
        <v>12703.703703703704</v>
      </c>
      <c r="V70" s="154">
        <f t="shared" si="41"/>
        <v>13422.45989304813</v>
      </c>
      <c r="W70" s="154">
        <f t="shared" si="41"/>
        <v>13400</v>
      </c>
      <c r="X70" s="154">
        <f t="shared" si="41"/>
        <v>9287.0370370370365</v>
      </c>
      <c r="Y70" s="154">
        <f t="shared" si="41"/>
        <v>9389.3805309734507</v>
      </c>
      <c r="Z70" s="154">
        <f t="shared" si="41"/>
        <v>9690.9090909090919</v>
      </c>
      <c r="AA70" s="154">
        <f t="shared" si="41"/>
        <v>9816.7202572347269</v>
      </c>
      <c r="AB70" s="156">
        <f t="shared" si="0"/>
        <v>125.81116632563499</v>
      </c>
      <c r="AC70" s="157">
        <f t="shared" si="1"/>
        <v>1.2982390521406986</v>
      </c>
      <c r="AD70" s="9"/>
      <c r="AE70" s="1"/>
    </row>
    <row r="71" spans="1:31">
      <c r="A71" s="152">
        <v>21</v>
      </c>
      <c r="B71" s="5" t="s">
        <v>238</v>
      </c>
      <c r="C71" s="58" t="s">
        <v>32</v>
      </c>
      <c r="D71" s="154">
        <v>52</v>
      </c>
      <c r="E71" s="155">
        <v>57</v>
      </c>
      <c r="F71" s="154">
        <v>46</v>
      </c>
      <c r="G71" s="155">
        <v>49</v>
      </c>
      <c r="H71" s="156">
        <v>37</v>
      </c>
      <c r="I71" s="155">
        <v>39</v>
      </c>
      <c r="J71" s="156">
        <v>10</v>
      </c>
      <c r="K71" s="155">
        <v>11</v>
      </c>
      <c r="L71" s="154"/>
      <c r="M71" s="155"/>
      <c r="N71" s="154">
        <v>42</v>
      </c>
      <c r="O71" s="155">
        <v>46</v>
      </c>
      <c r="P71" s="154">
        <v>20</v>
      </c>
      <c r="Q71" s="155">
        <v>20</v>
      </c>
      <c r="R71" s="156">
        <v>55</v>
      </c>
      <c r="S71" s="155">
        <v>56</v>
      </c>
      <c r="T71" s="156">
        <v>82</v>
      </c>
      <c r="U71" s="155">
        <v>87</v>
      </c>
      <c r="V71" s="154">
        <v>14</v>
      </c>
      <c r="W71" s="155">
        <v>15</v>
      </c>
      <c r="X71" s="154">
        <v>128</v>
      </c>
      <c r="Y71" s="155">
        <v>133</v>
      </c>
      <c r="Z71" s="154">
        <f t="shared" ref="Z71:AA72" si="42">X71+V71+T71+R71+P71+N71+L71+J71+H71+F71+D71</f>
        <v>486</v>
      </c>
      <c r="AA71" s="154">
        <f t="shared" si="42"/>
        <v>513</v>
      </c>
      <c r="AB71" s="156">
        <f t="shared" si="0"/>
        <v>27</v>
      </c>
      <c r="AC71" s="157">
        <f t="shared" si="1"/>
        <v>5.5555555555555554</v>
      </c>
      <c r="AD71" s="9"/>
      <c r="AE71" s="1"/>
    </row>
    <row r="72" spans="1:31">
      <c r="A72" s="8"/>
      <c r="B72" s="32" t="s">
        <v>239</v>
      </c>
      <c r="C72" s="58" t="s">
        <v>34</v>
      </c>
      <c r="D72" s="154">
        <v>370</v>
      </c>
      <c r="E72" s="155">
        <v>416</v>
      </c>
      <c r="F72" s="154">
        <v>426</v>
      </c>
      <c r="G72" s="155">
        <v>460</v>
      </c>
      <c r="H72" s="156">
        <v>326</v>
      </c>
      <c r="I72" s="155">
        <v>352</v>
      </c>
      <c r="J72" s="156">
        <v>81</v>
      </c>
      <c r="K72" s="155">
        <v>95</v>
      </c>
      <c r="L72" s="154"/>
      <c r="M72" s="155"/>
      <c r="N72" s="154">
        <v>331</v>
      </c>
      <c r="O72" s="155">
        <v>368</v>
      </c>
      <c r="P72" s="154">
        <v>214</v>
      </c>
      <c r="Q72" s="155">
        <v>227</v>
      </c>
      <c r="R72" s="156">
        <v>658</v>
      </c>
      <c r="S72" s="155">
        <v>677</v>
      </c>
      <c r="T72" s="156">
        <v>685</v>
      </c>
      <c r="U72" s="155">
        <v>740</v>
      </c>
      <c r="V72" s="154">
        <v>88</v>
      </c>
      <c r="W72" s="155">
        <v>95</v>
      </c>
      <c r="X72" s="154">
        <v>1649</v>
      </c>
      <c r="Y72" s="155">
        <v>1740</v>
      </c>
      <c r="Z72" s="154">
        <f t="shared" si="42"/>
        <v>4828</v>
      </c>
      <c r="AA72" s="154">
        <f t="shared" si="42"/>
        <v>5170</v>
      </c>
      <c r="AB72" s="156">
        <f t="shared" si="0"/>
        <v>342</v>
      </c>
      <c r="AC72" s="157">
        <f t="shared" si="1"/>
        <v>7.0836785418392711</v>
      </c>
      <c r="AD72" s="9"/>
      <c r="AE72" s="1"/>
    </row>
    <row r="73" spans="1:31">
      <c r="A73" s="12"/>
      <c r="B73" s="34"/>
      <c r="C73" s="58" t="s">
        <v>35</v>
      </c>
      <c r="D73" s="154">
        <f>D72/D71*1000</f>
        <v>7115.3846153846152</v>
      </c>
      <c r="E73" s="154">
        <f t="shared" ref="E73:AA73" si="43">E72/E71*1000</f>
        <v>7298.2456140350869</v>
      </c>
      <c r="F73" s="154">
        <f t="shared" si="43"/>
        <v>9260.8695652173901</v>
      </c>
      <c r="G73" s="154">
        <f t="shared" si="43"/>
        <v>9387.7551020408173</v>
      </c>
      <c r="H73" s="154">
        <f t="shared" si="43"/>
        <v>8810.8108108108099</v>
      </c>
      <c r="I73" s="154">
        <f t="shared" si="43"/>
        <v>9025.6410256410254</v>
      </c>
      <c r="J73" s="154">
        <f t="shared" si="43"/>
        <v>8100</v>
      </c>
      <c r="K73" s="154">
        <f t="shared" si="43"/>
        <v>8636.363636363636</v>
      </c>
      <c r="L73" s="154"/>
      <c r="M73" s="154"/>
      <c r="N73" s="154">
        <f t="shared" si="43"/>
        <v>7880.9523809523816</v>
      </c>
      <c r="O73" s="154">
        <f t="shared" si="43"/>
        <v>8000</v>
      </c>
      <c r="P73" s="154">
        <f t="shared" si="43"/>
        <v>10700</v>
      </c>
      <c r="Q73" s="154">
        <f t="shared" si="43"/>
        <v>11350</v>
      </c>
      <c r="R73" s="154">
        <f t="shared" si="43"/>
        <v>11963.636363636362</v>
      </c>
      <c r="S73" s="154">
        <f t="shared" si="43"/>
        <v>12089.285714285714</v>
      </c>
      <c r="T73" s="154">
        <f t="shared" si="43"/>
        <v>8353.6585365853662</v>
      </c>
      <c r="U73" s="154">
        <f t="shared" si="43"/>
        <v>8505.7471264367832</v>
      </c>
      <c r="V73" s="154">
        <f t="shared" si="43"/>
        <v>6285.7142857142853</v>
      </c>
      <c r="W73" s="154">
        <f t="shared" si="43"/>
        <v>6333.333333333333</v>
      </c>
      <c r="X73" s="154">
        <f t="shared" si="43"/>
        <v>12882.8125</v>
      </c>
      <c r="Y73" s="154">
        <f t="shared" si="43"/>
        <v>13082.706766917294</v>
      </c>
      <c r="Z73" s="154">
        <f t="shared" si="43"/>
        <v>9934.1563786008228</v>
      </c>
      <c r="AA73" s="154">
        <f t="shared" si="43"/>
        <v>10077.972709551657</v>
      </c>
      <c r="AB73" s="156">
        <f t="shared" si="0"/>
        <v>143.81633095083453</v>
      </c>
      <c r="AC73" s="157">
        <f t="shared" si="1"/>
        <v>1.4476954606898422</v>
      </c>
      <c r="AD73" s="9"/>
      <c r="AE73" s="1"/>
    </row>
    <row r="74" spans="1:31">
      <c r="A74" s="152">
        <v>22</v>
      </c>
      <c r="B74" s="5" t="s">
        <v>240</v>
      </c>
      <c r="C74" s="58" t="s">
        <v>32</v>
      </c>
      <c r="D74" s="154">
        <v>90</v>
      </c>
      <c r="E74" s="155">
        <v>91</v>
      </c>
      <c r="F74" s="154">
        <v>100</v>
      </c>
      <c r="G74" s="155">
        <v>104</v>
      </c>
      <c r="H74" s="156">
        <v>48</v>
      </c>
      <c r="I74" s="155">
        <v>50</v>
      </c>
      <c r="J74" s="156">
        <v>9.6</v>
      </c>
      <c r="K74" s="155">
        <v>10</v>
      </c>
      <c r="L74" s="154"/>
      <c r="M74" s="155"/>
      <c r="N74" s="154">
        <v>54.8</v>
      </c>
      <c r="O74" s="155">
        <v>59</v>
      </c>
      <c r="P74" s="154">
        <v>25</v>
      </c>
      <c r="Q74" s="155">
        <v>26</v>
      </c>
      <c r="R74" s="156">
        <v>102</v>
      </c>
      <c r="S74" s="155">
        <v>106</v>
      </c>
      <c r="T74" s="156">
        <v>113.4</v>
      </c>
      <c r="U74" s="155">
        <v>116</v>
      </c>
      <c r="V74" s="154">
        <v>26</v>
      </c>
      <c r="W74" s="155">
        <v>27</v>
      </c>
      <c r="X74" s="154">
        <v>132.30000000000001</v>
      </c>
      <c r="Y74" s="155">
        <v>137</v>
      </c>
      <c r="Z74" s="154">
        <f t="shared" ref="Z74:AA75" si="44">X74+V74+T74+R74+P74+N74+L74+J74+H74+F74+D74</f>
        <v>701.10000000000014</v>
      </c>
      <c r="AA74" s="154">
        <f t="shared" si="44"/>
        <v>726</v>
      </c>
      <c r="AB74" s="156">
        <f t="shared" si="0"/>
        <v>24.899999999999864</v>
      </c>
      <c r="AC74" s="157">
        <f t="shared" si="1"/>
        <v>3.5515618314077675</v>
      </c>
      <c r="AD74" s="9"/>
      <c r="AE74" s="1"/>
    </row>
    <row r="75" spans="1:31">
      <c r="A75" s="8"/>
      <c r="B75" s="32"/>
      <c r="C75" s="58" t="s">
        <v>34</v>
      </c>
      <c r="D75" s="154">
        <v>997</v>
      </c>
      <c r="E75" s="155">
        <v>1027</v>
      </c>
      <c r="F75" s="154">
        <v>1123</v>
      </c>
      <c r="G75" s="155">
        <v>1191</v>
      </c>
      <c r="H75" s="156">
        <v>508</v>
      </c>
      <c r="I75" s="155">
        <v>544</v>
      </c>
      <c r="J75" s="156">
        <v>106</v>
      </c>
      <c r="K75" s="155">
        <v>108</v>
      </c>
      <c r="L75" s="154"/>
      <c r="M75" s="155"/>
      <c r="N75" s="154">
        <v>618</v>
      </c>
      <c r="O75" s="155">
        <v>678</v>
      </c>
      <c r="P75" s="154">
        <v>273</v>
      </c>
      <c r="Q75" s="155">
        <v>284</v>
      </c>
      <c r="R75" s="156">
        <v>1259</v>
      </c>
      <c r="S75" s="155">
        <v>1317</v>
      </c>
      <c r="T75" s="156">
        <v>1640</v>
      </c>
      <c r="U75" s="155">
        <v>1714</v>
      </c>
      <c r="V75" s="154">
        <v>330</v>
      </c>
      <c r="W75" s="155">
        <v>354</v>
      </c>
      <c r="X75" s="154">
        <v>1551</v>
      </c>
      <c r="Y75" s="155">
        <v>1628</v>
      </c>
      <c r="Z75" s="154">
        <f t="shared" si="44"/>
        <v>8405</v>
      </c>
      <c r="AA75" s="154">
        <f t="shared" si="44"/>
        <v>8845</v>
      </c>
      <c r="AB75" s="156">
        <f t="shared" si="0"/>
        <v>440</v>
      </c>
      <c r="AC75" s="157">
        <f t="shared" si="1"/>
        <v>5.2349791790600833</v>
      </c>
      <c r="AD75" s="9"/>
      <c r="AE75" s="1"/>
    </row>
    <row r="76" spans="1:31">
      <c r="A76" s="12"/>
      <c r="B76" s="34"/>
      <c r="C76" s="58" t="s">
        <v>35</v>
      </c>
      <c r="D76" s="154">
        <f>D75/D74*1000</f>
        <v>11077.777777777777</v>
      </c>
      <c r="E76" s="154">
        <f t="shared" ref="E76:AA76" si="45">E75/E74*1000</f>
        <v>11285.714285714286</v>
      </c>
      <c r="F76" s="154">
        <f t="shared" si="45"/>
        <v>11230</v>
      </c>
      <c r="G76" s="154">
        <f t="shared" si="45"/>
        <v>11451.923076923076</v>
      </c>
      <c r="H76" s="154">
        <f t="shared" si="45"/>
        <v>10583.333333333334</v>
      </c>
      <c r="I76" s="154">
        <f t="shared" si="45"/>
        <v>10880</v>
      </c>
      <c r="J76" s="154">
        <f t="shared" si="45"/>
        <v>11041.666666666668</v>
      </c>
      <c r="K76" s="154">
        <f t="shared" si="45"/>
        <v>10800</v>
      </c>
      <c r="L76" s="154"/>
      <c r="M76" s="154"/>
      <c r="N76" s="154">
        <f t="shared" si="45"/>
        <v>11277.372262773722</v>
      </c>
      <c r="O76" s="154">
        <f t="shared" si="45"/>
        <v>11491.525423728814</v>
      </c>
      <c r="P76" s="154">
        <f t="shared" si="45"/>
        <v>10920</v>
      </c>
      <c r="Q76" s="154">
        <f t="shared" si="45"/>
        <v>10923.076923076924</v>
      </c>
      <c r="R76" s="154">
        <f t="shared" si="45"/>
        <v>12343.137254901962</v>
      </c>
      <c r="S76" s="154">
        <f t="shared" si="45"/>
        <v>12424.528301886792</v>
      </c>
      <c r="T76" s="154">
        <f t="shared" si="45"/>
        <v>14462.081128747794</v>
      </c>
      <c r="U76" s="154">
        <f t="shared" si="45"/>
        <v>14775.862068965518</v>
      </c>
      <c r="V76" s="154">
        <f t="shared" si="45"/>
        <v>12692.307692307691</v>
      </c>
      <c r="W76" s="154">
        <f t="shared" si="45"/>
        <v>13111.111111111111</v>
      </c>
      <c r="X76" s="154">
        <f t="shared" si="45"/>
        <v>11723.356009070294</v>
      </c>
      <c r="Y76" s="154">
        <f t="shared" si="45"/>
        <v>11883.211678832116</v>
      </c>
      <c r="Z76" s="154">
        <f t="shared" si="45"/>
        <v>11988.304093567249</v>
      </c>
      <c r="AA76" s="154">
        <f t="shared" si="45"/>
        <v>12183.195592286502</v>
      </c>
      <c r="AB76" s="156">
        <f t="shared" ref="AB76:AB81" si="46">AA76-Z76</f>
        <v>194.89149871925292</v>
      </c>
      <c r="AC76" s="157">
        <f t="shared" ref="AC76:AC79" si="47">AB76*100/Z76</f>
        <v>1.6256803063898662</v>
      </c>
      <c r="AD76" s="9"/>
      <c r="AE76" s="1"/>
    </row>
    <row r="77" spans="1:31">
      <c r="A77" s="152">
        <v>23</v>
      </c>
      <c r="B77" s="5" t="s">
        <v>241</v>
      </c>
      <c r="C77" s="58" t="s">
        <v>32</v>
      </c>
      <c r="D77" s="154">
        <v>68</v>
      </c>
      <c r="E77" s="155">
        <v>69</v>
      </c>
      <c r="F77" s="154">
        <v>62</v>
      </c>
      <c r="G77" s="155">
        <v>63</v>
      </c>
      <c r="H77" s="156"/>
      <c r="I77" s="155"/>
      <c r="J77" s="156"/>
      <c r="K77" s="155"/>
      <c r="L77" s="154"/>
      <c r="M77" s="155"/>
      <c r="N77" s="154"/>
      <c r="O77" s="155"/>
      <c r="P77" s="154">
        <v>5</v>
      </c>
      <c r="Q77" s="155">
        <v>5</v>
      </c>
      <c r="R77" s="156">
        <v>21</v>
      </c>
      <c r="S77" s="155">
        <v>25</v>
      </c>
      <c r="T77" s="156">
        <v>50</v>
      </c>
      <c r="U77" s="155">
        <v>55</v>
      </c>
      <c r="V77" s="154"/>
      <c r="W77" s="155"/>
      <c r="X77" s="156"/>
      <c r="Y77" s="155"/>
      <c r="Z77" s="154">
        <f t="shared" ref="Z77:AA78" si="48">X77+V77+T77+R77+P77+N77+L77+J77+H77+F77+D77</f>
        <v>206</v>
      </c>
      <c r="AA77" s="154">
        <f t="shared" si="48"/>
        <v>217</v>
      </c>
      <c r="AB77" s="156">
        <f t="shared" si="46"/>
        <v>11</v>
      </c>
      <c r="AC77" s="157">
        <f t="shared" si="47"/>
        <v>5.3398058252427187</v>
      </c>
      <c r="AD77" s="9"/>
      <c r="AE77" s="1"/>
    </row>
    <row r="78" spans="1:31">
      <c r="A78" s="8"/>
      <c r="B78" s="32"/>
      <c r="C78" s="58" t="s">
        <v>34</v>
      </c>
      <c r="D78" s="154">
        <v>554</v>
      </c>
      <c r="E78" s="155">
        <v>584</v>
      </c>
      <c r="F78" s="154">
        <v>543</v>
      </c>
      <c r="G78" s="155">
        <v>557</v>
      </c>
      <c r="H78" s="156"/>
      <c r="I78" s="155"/>
      <c r="J78" s="156"/>
      <c r="K78" s="155"/>
      <c r="L78" s="154"/>
      <c r="M78" s="155"/>
      <c r="N78" s="154"/>
      <c r="O78" s="155"/>
      <c r="P78" s="154">
        <v>64</v>
      </c>
      <c r="Q78" s="155">
        <v>69</v>
      </c>
      <c r="R78" s="156">
        <v>317</v>
      </c>
      <c r="S78" s="155">
        <v>372</v>
      </c>
      <c r="T78" s="156">
        <v>507</v>
      </c>
      <c r="U78" s="155">
        <v>563</v>
      </c>
      <c r="V78" s="154"/>
      <c r="W78" s="155"/>
      <c r="X78" s="154"/>
      <c r="Y78" s="155"/>
      <c r="Z78" s="154">
        <f t="shared" si="48"/>
        <v>1985</v>
      </c>
      <c r="AA78" s="154">
        <f t="shared" si="48"/>
        <v>2145</v>
      </c>
      <c r="AB78" s="156">
        <f t="shared" si="46"/>
        <v>160</v>
      </c>
      <c r="AC78" s="157">
        <f t="shared" si="47"/>
        <v>8.0604534005037785</v>
      </c>
      <c r="AD78" s="9"/>
      <c r="AE78" s="1"/>
    </row>
    <row r="79" spans="1:31">
      <c r="A79" s="12"/>
      <c r="B79" s="34"/>
      <c r="C79" s="58" t="s">
        <v>35</v>
      </c>
      <c r="D79" s="154">
        <f>D78/D77*1000</f>
        <v>8147.0588235294108</v>
      </c>
      <c r="E79" s="154">
        <f t="shared" ref="E79:AA79" si="49">E78/E77*1000</f>
        <v>8463.7681159420299</v>
      </c>
      <c r="F79" s="154">
        <f t="shared" si="49"/>
        <v>8758.0645161290322</v>
      </c>
      <c r="G79" s="154">
        <f t="shared" si="49"/>
        <v>8841.269841269841</v>
      </c>
      <c r="H79" s="154"/>
      <c r="I79" s="154"/>
      <c r="J79" s="154"/>
      <c r="K79" s="154"/>
      <c r="L79" s="154"/>
      <c r="M79" s="154"/>
      <c r="N79" s="154"/>
      <c r="O79" s="154"/>
      <c r="P79" s="154">
        <f t="shared" si="49"/>
        <v>12800</v>
      </c>
      <c r="Q79" s="154">
        <f t="shared" si="49"/>
        <v>13800</v>
      </c>
      <c r="R79" s="154">
        <f t="shared" si="49"/>
        <v>15095.238095238095</v>
      </c>
      <c r="S79" s="154">
        <f t="shared" si="49"/>
        <v>14880</v>
      </c>
      <c r="T79" s="154">
        <f t="shared" si="49"/>
        <v>10140</v>
      </c>
      <c r="U79" s="154">
        <f t="shared" si="49"/>
        <v>10236.363636363636</v>
      </c>
      <c r="V79" s="154"/>
      <c r="W79" s="154"/>
      <c r="X79" s="154"/>
      <c r="Y79" s="154"/>
      <c r="Z79" s="154">
        <f t="shared" si="49"/>
        <v>9635.922330097088</v>
      </c>
      <c r="AA79" s="154">
        <f t="shared" si="49"/>
        <v>9884.7926267281109</v>
      </c>
      <c r="AB79" s="156">
        <f t="shared" si="46"/>
        <v>248.87029663102294</v>
      </c>
      <c r="AC79" s="157">
        <f t="shared" si="47"/>
        <v>2.5827345645335376</v>
      </c>
      <c r="AD79" s="9"/>
      <c r="AE79" s="1"/>
    </row>
    <row r="80" spans="1:31">
      <c r="A80" s="161">
        <v>24</v>
      </c>
      <c r="B80" s="161" t="s">
        <v>96</v>
      </c>
      <c r="C80" s="58" t="s">
        <v>32</v>
      </c>
      <c r="D80" s="156">
        <f t="shared" ref="D80:AA80" si="50">D77+D74+D71+D68+D65+D62+D59+D56+D53+D50+D47+D44+D41+D38+D32+D29+D26+D23+D20+D17+D14+D11+D35</f>
        <v>1457.2</v>
      </c>
      <c r="E80" s="156">
        <f t="shared" si="50"/>
        <v>1551</v>
      </c>
      <c r="F80" s="156">
        <f t="shared" si="50"/>
        <v>5579.2</v>
      </c>
      <c r="G80" s="156">
        <f t="shared" si="50"/>
        <v>5660</v>
      </c>
      <c r="H80" s="156">
        <f t="shared" si="50"/>
        <v>951.6</v>
      </c>
      <c r="I80" s="156">
        <f t="shared" si="50"/>
        <v>1008</v>
      </c>
      <c r="J80" s="156">
        <f t="shared" si="50"/>
        <v>241.79999999999998</v>
      </c>
      <c r="K80" s="156">
        <f t="shared" si="50"/>
        <v>259</v>
      </c>
      <c r="L80" s="156">
        <f t="shared" si="50"/>
        <v>119.2</v>
      </c>
      <c r="M80" s="156">
        <f t="shared" si="50"/>
        <v>132</v>
      </c>
      <c r="N80" s="156">
        <f t="shared" si="50"/>
        <v>2105.5</v>
      </c>
      <c r="O80" s="156">
        <f t="shared" si="50"/>
        <v>2141</v>
      </c>
      <c r="P80" s="156">
        <f t="shared" si="50"/>
        <v>1242</v>
      </c>
      <c r="Q80" s="156">
        <f t="shared" si="50"/>
        <v>1278</v>
      </c>
      <c r="R80" s="156">
        <f t="shared" si="50"/>
        <v>1999.4</v>
      </c>
      <c r="S80" s="156">
        <f t="shared" si="50"/>
        <v>2061</v>
      </c>
      <c r="T80" s="156">
        <f t="shared" si="50"/>
        <v>2705.4</v>
      </c>
      <c r="U80" s="156">
        <f t="shared" si="50"/>
        <v>2791</v>
      </c>
      <c r="V80" s="156">
        <f t="shared" si="50"/>
        <v>730.2</v>
      </c>
      <c r="W80" s="156">
        <f t="shared" si="50"/>
        <v>755</v>
      </c>
      <c r="X80" s="156">
        <f t="shared" si="50"/>
        <v>1837.3</v>
      </c>
      <c r="Y80" s="156">
        <f t="shared" si="50"/>
        <v>1945</v>
      </c>
      <c r="Z80" s="156">
        <f t="shared" si="50"/>
        <v>18968.8</v>
      </c>
      <c r="AA80" s="156">
        <f t="shared" si="50"/>
        <v>19581</v>
      </c>
      <c r="AB80" s="156">
        <f t="shared" si="46"/>
        <v>612.20000000000073</v>
      </c>
      <c r="AC80" s="157">
        <v>100</v>
      </c>
      <c r="AD80" s="58"/>
      <c r="AE80" s="1"/>
    </row>
    <row r="81" spans="1:31">
      <c r="A81" s="162"/>
      <c r="B81" s="163" t="s">
        <v>242</v>
      </c>
      <c r="C81" s="58" t="s">
        <v>34</v>
      </c>
      <c r="D81" s="156">
        <f t="shared" ref="D81:AA81" si="51">D78+D75+D72+D69+D66+D63+D60+D57+D54+D51+D48+D45+D42+D39+D36+D33+D30+D27+D24+D21+D18+D15+D12</f>
        <v>14472</v>
      </c>
      <c r="E81" s="156">
        <f t="shared" si="51"/>
        <v>15476</v>
      </c>
      <c r="F81" s="156">
        <f t="shared" si="51"/>
        <v>110718</v>
      </c>
      <c r="G81" s="156">
        <f t="shared" si="51"/>
        <v>112865</v>
      </c>
      <c r="H81" s="156">
        <f t="shared" si="51"/>
        <v>10788</v>
      </c>
      <c r="I81" s="156">
        <f t="shared" si="51"/>
        <v>11623</v>
      </c>
      <c r="J81" s="156">
        <f t="shared" si="51"/>
        <v>2455</v>
      </c>
      <c r="K81" s="156">
        <f t="shared" si="51"/>
        <v>2634</v>
      </c>
      <c r="L81" s="156">
        <f t="shared" si="51"/>
        <v>989</v>
      </c>
      <c r="M81" s="156">
        <f t="shared" si="51"/>
        <v>1102</v>
      </c>
      <c r="N81" s="156">
        <f t="shared" si="51"/>
        <v>23547</v>
      </c>
      <c r="O81" s="156">
        <f t="shared" si="51"/>
        <v>24159</v>
      </c>
      <c r="P81" s="156">
        <f t="shared" si="51"/>
        <v>15609</v>
      </c>
      <c r="Q81" s="156">
        <f t="shared" si="51"/>
        <v>16186</v>
      </c>
      <c r="R81" s="156">
        <f t="shared" si="51"/>
        <v>21347</v>
      </c>
      <c r="S81" s="156">
        <f t="shared" si="51"/>
        <v>22308</v>
      </c>
      <c r="T81" s="156">
        <f t="shared" si="51"/>
        <v>32264</v>
      </c>
      <c r="U81" s="156">
        <f t="shared" si="51"/>
        <v>34074</v>
      </c>
      <c r="V81" s="156">
        <f t="shared" si="51"/>
        <v>8690</v>
      </c>
      <c r="W81" s="156">
        <f t="shared" si="51"/>
        <v>9086</v>
      </c>
      <c r="X81" s="156">
        <f t="shared" si="51"/>
        <v>20431</v>
      </c>
      <c r="Y81" s="156">
        <f t="shared" si="51"/>
        <v>21842</v>
      </c>
      <c r="Z81" s="156">
        <f t="shared" si="51"/>
        <v>261310</v>
      </c>
      <c r="AA81" s="156">
        <f t="shared" si="51"/>
        <v>271355</v>
      </c>
      <c r="AB81" s="156">
        <f t="shared" si="46"/>
        <v>10045</v>
      </c>
      <c r="AC81" s="157">
        <v>142</v>
      </c>
      <c r="AD81" s="58"/>
      <c r="AE81" s="1"/>
    </row>
    <row r="82" spans="1:31">
      <c r="A82" s="121"/>
      <c r="B82" s="118"/>
      <c r="C82" s="58" t="s">
        <v>35</v>
      </c>
      <c r="D82" s="154">
        <f>D81/D80*1000</f>
        <v>9931.3752401866586</v>
      </c>
      <c r="E82" s="154">
        <f>E81/E80*1000</f>
        <v>9978.078658929724</v>
      </c>
      <c r="F82" s="154">
        <f t="shared" ref="F82:AA82" si="52">F81/F80*1000</f>
        <v>19844.780613708059</v>
      </c>
      <c r="G82" s="154">
        <f t="shared" si="52"/>
        <v>19940.812720848058</v>
      </c>
      <c r="H82" s="154">
        <f t="shared" si="52"/>
        <v>11336.69609079445</v>
      </c>
      <c r="I82" s="154">
        <f t="shared" si="52"/>
        <v>11530.753968253968</v>
      </c>
      <c r="J82" s="154">
        <f t="shared" si="52"/>
        <v>10153.019023986766</v>
      </c>
      <c r="K82" s="154">
        <f t="shared" si="52"/>
        <v>10169.88416988417</v>
      </c>
      <c r="L82" s="154">
        <f t="shared" si="52"/>
        <v>8296.9798657718111</v>
      </c>
      <c r="M82" s="154">
        <f t="shared" si="52"/>
        <v>8348.484848484848</v>
      </c>
      <c r="N82" s="154">
        <f t="shared" si="52"/>
        <v>11183.566848729517</v>
      </c>
      <c r="O82" s="154">
        <f t="shared" si="52"/>
        <v>11283.979448855674</v>
      </c>
      <c r="P82" s="154">
        <f t="shared" si="52"/>
        <v>12567.632850241545</v>
      </c>
      <c r="Q82" s="154">
        <f t="shared" si="52"/>
        <v>12665.101721439749</v>
      </c>
      <c r="R82" s="154">
        <f t="shared" si="52"/>
        <v>10676.703010903271</v>
      </c>
      <c r="S82" s="154">
        <f t="shared" si="52"/>
        <v>10823.871906841339</v>
      </c>
      <c r="T82" s="154">
        <f t="shared" si="52"/>
        <v>11925.778073482665</v>
      </c>
      <c r="U82" s="154">
        <f t="shared" si="52"/>
        <v>12208.527409530634</v>
      </c>
      <c r="V82" s="154">
        <f t="shared" si="52"/>
        <v>11900.849082443166</v>
      </c>
      <c r="W82" s="154">
        <f t="shared" si="52"/>
        <v>12034.437086092716</v>
      </c>
      <c r="X82" s="154">
        <f t="shared" si="52"/>
        <v>11120.121918031895</v>
      </c>
      <c r="Y82" s="154">
        <f t="shared" si="52"/>
        <v>11229.820051413881</v>
      </c>
      <c r="Z82" s="154">
        <f t="shared" si="52"/>
        <v>13775.779174222935</v>
      </c>
      <c r="AA82" s="154">
        <f t="shared" si="52"/>
        <v>13858.076707011898</v>
      </c>
      <c r="AB82" s="156">
        <v>16408</v>
      </c>
      <c r="AC82" s="157">
        <v>1416</v>
      </c>
      <c r="AD82" s="58"/>
      <c r="AE82" s="1"/>
    </row>
    <row r="83" spans="1:31">
      <c r="A83" s="164"/>
      <c r="B83" s="164"/>
      <c r="C83" s="165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64"/>
      <c r="AE83" s="1"/>
    </row>
    <row r="84" spans="1:31">
      <c r="A84" s="1"/>
      <c r="B84" s="1"/>
      <c r="C84" s="3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</row>
    <row r="85" spans="1:31">
      <c r="A85" s="1"/>
      <c r="B85" s="1"/>
      <c r="C85" s="3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</row>
    <row r="86" spans="1:31">
      <c r="A86" s="1"/>
      <c r="B86" s="1"/>
      <c r="C86" s="3"/>
      <c r="D86" s="1"/>
      <c r="E86" s="1"/>
      <c r="F86" s="1"/>
      <c r="G86" s="28"/>
      <c r="H86" s="194" t="s">
        <v>243</v>
      </c>
      <c r="I86" s="194"/>
      <c r="J86" s="194"/>
      <c r="K86" s="30"/>
      <c r="L86" s="28"/>
      <c r="M86" s="1"/>
      <c r="N86" s="194" t="s">
        <v>244</v>
      </c>
      <c r="O86" s="194"/>
      <c r="P86" s="194"/>
      <c r="Q86" s="194"/>
      <c r="R86" s="194"/>
      <c r="S86" s="30"/>
      <c r="T86" s="28"/>
      <c r="U86" s="1"/>
      <c r="V86" s="1"/>
      <c r="W86" s="1"/>
      <c r="X86" s="1"/>
      <c r="Y86" s="1"/>
      <c r="Z86" s="1"/>
      <c r="AA86" s="1"/>
      <c r="AB86" s="1"/>
      <c r="AC86" s="166"/>
      <c r="AD86" s="1"/>
      <c r="AE86" s="1"/>
    </row>
    <row r="87" spans="1:31">
      <c r="A87" s="1"/>
      <c r="B87" s="1"/>
      <c r="C87" s="3"/>
      <c r="D87" s="1"/>
      <c r="E87" s="1"/>
      <c r="F87" s="1"/>
      <c r="G87" s="194" t="s">
        <v>123</v>
      </c>
      <c r="H87" s="194"/>
      <c r="I87" s="194"/>
      <c r="J87" s="194"/>
      <c r="K87" s="194"/>
      <c r="L87" s="194"/>
      <c r="M87" s="1"/>
      <c r="N87" s="194" t="s">
        <v>60</v>
      </c>
      <c r="O87" s="194"/>
      <c r="P87" s="194"/>
      <c r="Q87" s="194"/>
      <c r="R87" s="194"/>
      <c r="S87" s="194"/>
      <c r="T87" s="194"/>
      <c r="U87" s="194" t="s">
        <v>58</v>
      </c>
      <c r="V87" s="194"/>
      <c r="W87" s="194"/>
      <c r="X87" s="194"/>
      <c r="Y87" s="194"/>
      <c r="Z87" s="194"/>
      <c r="AA87" s="194" t="s">
        <v>58</v>
      </c>
      <c r="AB87" s="194"/>
      <c r="AC87" s="194"/>
      <c r="AD87" s="194"/>
      <c r="AE87" s="194"/>
    </row>
    <row r="88" spans="1:31">
      <c r="A88" s="1"/>
      <c r="B88" s="1"/>
      <c r="C88" s="3"/>
      <c r="D88" s="1"/>
      <c r="E88" s="1"/>
      <c r="F88" s="1"/>
      <c r="G88" s="194" t="s">
        <v>245</v>
      </c>
      <c r="H88" s="194"/>
      <c r="I88" s="194"/>
      <c r="J88" s="194"/>
      <c r="K88" s="194"/>
      <c r="L88" s="194"/>
      <c r="M88" s="1"/>
      <c r="N88" s="194" t="s">
        <v>246</v>
      </c>
      <c r="O88" s="194"/>
      <c r="P88" s="194"/>
      <c r="Q88" s="194"/>
      <c r="R88" s="194"/>
      <c r="S88" s="194"/>
      <c r="T88" s="194"/>
      <c r="U88" s="194" t="s">
        <v>247</v>
      </c>
      <c r="V88" s="194"/>
      <c r="W88" s="194"/>
      <c r="X88" s="194"/>
      <c r="Y88" s="194"/>
      <c r="Z88" s="194"/>
      <c r="AA88" s="194" t="s">
        <v>248</v>
      </c>
      <c r="AB88" s="194"/>
      <c r="AC88" s="194"/>
      <c r="AD88" s="194"/>
      <c r="AE88" s="194"/>
    </row>
    <row r="89" spans="1:31">
      <c r="A89" s="1"/>
      <c r="B89" s="1"/>
      <c r="C89" s="3"/>
      <c r="D89" s="1"/>
      <c r="E89" s="1"/>
      <c r="F89" s="1"/>
      <c r="G89" s="194" t="s">
        <v>249</v>
      </c>
      <c r="H89" s="194"/>
      <c r="I89" s="194"/>
      <c r="J89" s="194"/>
      <c r="K89" s="30"/>
      <c r="L89" s="28"/>
      <c r="M89" s="1"/>
      <c r="N89" s="194" t="s">
        <v>250</v>
      </c>
      <c r="O89" s="194"/>
      <c r="P89" s="194"/>
      <c r="Q89" s="194"/>
      <c r="R89" s="194"/>
      <c r="S89" s="30"/>
      <c r="T89" s="28"/>
      <c r="U89" s="194" t="s">
        <v>250</v>
      </c>
      <c r="V89" s="194"/>
      <c r="W89" s="194"/>
      <c r="X89" s="194"/>
      <c r="Y89" s="194"/>
      <c r="Z89" s="28"/>
      <c r="AA89" s="194" t="s">
        <v>250</v>
      </c>
      <c r="AB89" s="194"/>
      <c r="AC89" s="194"/>
      <c r="AD89" s="194"/>
      <c r="AE89" s="28"/>
    </row>
    <row r="90" spans="1:31">
      <c r="A90" s="1"/>
      <c r="B90" s="1"/>
      <c r="C90" s="3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</row>
    <row r="91" spans="1:3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</row>
  </sheetData>
  <mergeCells count="28">
    <mergeCell ref="G88:L88"/>
    <mergeCell ref="N88:T88"/>
    <mergeCell ref="U88:Z88"/>
    <mergeCell ref="AA88:AE88"/>
    <mergeCell ref="G89:J89"/>
    <mergeCell ref="N89:R89"/>
    <mergeCell ref="U89:Y89"/>
    <mergeCell ref="AA89:AD89"/>
    <mergeCell ref="H86:J86"/>
    <mergeCell ref="N86:R86"/>
    <mergeCell ref="G87:L87"/>
    <mergeCell ref="N87:T87"/>
    <mergeCell ref="U87:Z87"/>
    <mergeCell ref="N6:O7"/>
    <mergeCell ref="P6:Q7"/>
    <mergeCell ref="AA87:AE87"/>
    <mergeCell ref="X6:Y6"/>
    <mergeCell ref="Z6:AA6"/>
    <mergeCell ref="T7:U7"/>
    <mergeCell ref="X7:Y7"/>
    <mergeCell ref="T6:U6"/>
    <mergeCell ref="R6:S7"/>
    <mergeCell ref="V6:W7"/>
    <mergeCell ref="D6:E7"/>
    <mergeCell ref="F6:G7"/>
    <mergeCell ref="H6:I7"/>
    <mergeCell ref="J6:K7"/>
    <mergeCell ref="L6:M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kHARIF 2016-17</vt:lpstr>
      <vt:lpstr>raBI 2016-17</vt:lpstr>
      <vt:lpstr>LANDUSE 2016-17</vt:lpstr>
      <vt:lpstr>fOODGRAIN 2016-17</vt:lpstr>
      <vt:lpstr>VEGETABLES 2016-17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E. Nongbet</dc:creator>
  <cp:lastModifiedBy>E. Nongbet</cp:lastModifiedBy>
  <dcterms:created xsi:type="dcterms:W3CDTF">2018-07-11T17:17:14Z</dcterms:created>
  <dcterms:modified xsi:type="dcterms:W3CDTF">2018-08-05T19:52:41Z</dcterms:modified>
</cp:coreProperties>
</file>